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docProps/custom.xml" ContentType="application/vnd.openxmlformats-officedocument.custom-properties+xml"/>
  <Override PartName="/xl/worksheets/sheet69.xml" ContentType="application/vnd.openxmlformats-officedocument.spreadsheetml.workshee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Default Extension="doc" ContentType="application/msword"/>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xlsBook"/>
  <bookViews>
    <workbookView xWindow="930" yWindow="300" windowWidth="13665" windowHeight="7950" tabRatio="887" firstSheet="3" activeTab="3"/>
  </bookViews>
  <sheets>
    <sheet name="modList00" sheetId="623" state="veryHidden" r:id="rId1"/>
    <sheet name="Инструкция" sheetId="525" r:id="rId2"/>
    <sheet name="Лог обновления" sheetId="429" state="veryHidden" r:id="rId3"/>
    <sheet name="Титульный" sheetId="437" r:id="rId4"/>
    <sheet name="Территории" sheetId="601" r:id="rId5"/>
    <sheet name="Перечень тарифов" sheetId="540" r:id="rId6"/>
    <sheet name="Форма 1.0.1 | Т-ТЭ | &gt;=25МВт" sheetId="634" state="veryHidden" r:id="rId7"/>
    <sheet name="Форма 4.2.1 | Т-ТЭ | &gt;=25МВт" sheetId="624" state="veryHidden" r:id="rId8"/>
    <sheet name="Форма 1.0.1 | Т-ТЭ | ТСО" sheetId="614" state="veryHidden" r:id="rId9"/>
    <sheet name="Форма 4.2.1 | Т-ТЭ | ТСО" sheetId="625" state="veryHidden" r:id="rId10"/>
    <sheet name="Форма 1.0.1 | Т-ТЭ | потр" sheetId="643" state="veryHidden" r:id="rId11"/>
    <sheet name="Форма 4.2.1 | Т-ТЭ | потр" sheetId="642" state="veryHidden" r:id="rId12"/>
    <sheet name="Форма 1.0.1 | Т-ТЭ | предел" sheetId="635" state="veryHidden" r:id="rId13"/>
    <sheet name="Форма 4.2.1 | Т-ТЭ | предел" sheetId="626" state="veryHidden" r:id="rId14"/>
    <sheet name="Форма 1.0.1 | Т-ТЭ | индикат" sheetId="641" state="veryHidden" r:id="rId15"/>
    <sheet name="Форма 4.2.1 | Т-ТЭ | индикат" sheetId="640" state="veryHidden" r:id="rId16"/>
    <sheet name="Форма 1.0.1 | Резерв мощности" sheetId="636" state="veryHidden" r:id="rId17"/>
    <sheet name="Форма 4.2.1 | Резерв мощности" sheetId="631" state="veryHidden" r:id="rId18"/>
    <sheet name="Форма 1.0.1 | Т-ТН" sheetId="637" r:id="rId19"/>
    <sheet name="Форма 4.2.2 | Т-ТН" sheetId="627" r:id="rId20"/>
    <sheet name="Форма 1.0.1 | Т-передача ТЭ" sheetId="638" state="veryHidden" r:id="rId21"/>
    <sheet name="Форма 4.2.2 | Т-передача ТЭ" sheetId="629" state="veryHidden" r:id="rId22"/>
    <sheet name="Форма 1.0.1 | Т-передача ТН" sheetId="639" state="veryHidden" r:id="rId23"/>
    <sheet name="Форма 4.2.2 | Т-передача ТН" sheetId="630" state="veryHidden" r:id="rId24"/>
    <sheet name="Форма 1.0.1 | Т-гор.вода" sheetId="616" state="veryHidden" r:id="rId25"/>
    <sheet name="Форма 4.2.3 | Т-гор.вода" sheetId="628" state="veryHidden" r:id="rId26"/>
    <sheet name="Форма 1.0.1 | Т-подкл" sheetId="618" state="veryHidden" r:id="rId27"/>
    <sheet name="Форма 4.2.4 | Т-подкл" sheetId="633" state="veryHidden" r:id="rId28"/>
    <sheet name="Форма 1.0.1 | Т-подкл(инд)" sheetId="617" state="veryHidden" r:id="rId29"/>
    <sheet name="Форма 4.2.5 | Т-подкл(инд)" sheetId="632" state="veryHidden" r:id="rId30"/>
    <sheet name="Форма 1.0.1 | Форма 4.7" sheetId="622" r:id="rId31"/>
    <sheet name="Форма 4.7" sheetId="608" r:id="rId32"/>
    <sheet name="Форма 1.0.1 | Форма 4.8" sheetId="644" r:id="rId33"/>
    <sheet name="Форма 4.8" sheetId="610" r:id="rId34"/>
    <sheet name="Форма 1.0.2" sheetId="550" state="veryHidden" r:id="rId35"/>
    <sheet name="Сведения об изменении" sheetId="568" state="veryHidden" r:id="rId36"/>
    <sheet name="Комментарии" sheetId="431" r:id="rId37"/>
    <sheet name="Проверка" sheetId="546" r:id="rId38"/>
    <sheet name="et_union_hor" sheetId="471" state="veryHidden" r:id="rId39"/>
    <sheet name="TEHSHEET" sheetId="205" state="veryHidden" r:id="rId40"/>
    <sheet name="modListTempFilter" sheetId="620" state="veryHidden" r:id="rId41"/>
    <sheet name="modCheckCyan" sheetId="612" state="veryHidden" r:id="rId42"/>
    <sheet name="REESTR_LINK" sheetId="602" state="veryHidden" r:id="rId43"/>
    <sheet name="REESTR_DS" sheetId="603" state="veryHidden" r:id="rId44"/>
    <sheet name="modHTTP" sheetId="604" state="veryHidden" r:id="rId45"/>
    <sheet name="modfrmRezimChoose" sheetId="609" state="veryHidden" r:id="rId46"/>
    <sheet name="modSheetMain" sheetId="599" state="veryHidden" r:id="rId47"/>
    <sheet name="REESTR_VT" sheetId="577" state="veryHidden" r:id="rId48"/>
    <sheet name="REESTR_VED" sheetId="579" state="veryHidden" r:id="rId49"/>
    <sheet name="modfrmReestrObj" sheetId="570" state="veryHidden" r:id="rId50"/>
    <sheet name="AllSheetsInThisWorkbook" sheetId="389" state="veryHidden" r:id="rId51"/>
    <sheet name="et_union_vert" sheetId="521" state="veryHidden" r:id="rId52"/>
    <sheet name="modInstruction" sheetId="605" state="veryHidden" r:id="rId53"/>
    <sheet name="modRegion" sheetId="528" state="veryHidden" r:id="rId54"/>
    <sheet name="modReestr" sheetId="433" state="veryHidden" r:id="rId55"/>
    <sheet name="modfrmReestr" sheetId="434" state="veryHidden" r:id="rId56"/>
    <sheet name="modUpdTemplMain" sheetId="424" state="veryHidden" r:id="rId57"/>
    <sheet name="REESTR_ORG" sheetId="390" state="veryHidden" r:id="rId58"/>
    <sheet name="modClassifierValidate" sheetId="400" state="veryHidden" r:id="rId59"/>
    <sheet name="modProv" sheetId="520" state="veryHidden" r:id="rId60"/>
    <sheet name="modHyp" sheetId="398" state="veryHidden" r:id="rId61"/>
    <sheet name="modServiceModule" sheetId="594" state="veryHidden" r:id="rId62"/>
    <sheet name="modList01" sheetId="551" state="veryHidden" r:id="rId63"/>
    <sheet name="modList02" sheetId="504"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13">'Форма 4.2.1 | Т-ТЭ | потр'!$M$30</definedName>
    <definedName name="add_CT_2">'Форма 4.2.1 | Т-ТЭ | ТСО'!$M$30</definedName>
    <definedName name="add_CT_3">'Форма 4.2.1 | Т-ТЭ | предел'!$M$32</definedName>
    <definedName name="add_CT_3_i">'Форма 4.2.1 | Т-ТЭ | индикат'!$M$32</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13">'Форма 4.2.1 | Т-ТЭ | потр'!$M$31</definedName>
    <definedName name="add_MO_2">'Форма 4.2.1 | Т-ТЭ | ТСО'!$M$31</definedName>
    <definedName name="add_MO_3">'Форма 4.2.1 | Т-ТЭ | предел'!$M$33</definedName>
    <definedName name="add_MO_3_i">'Форма 4.2.1 | Т-ТЭ | индикат'!$M$33</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13">'Форма 4.2.1 | Т-ТЭ | потр'!$M$32</definedName>
    <definedName name="add_Rate_2">'Форма 4.2.1 | Т-ТЭ | ТСО'!$M$32</definedName>
    <definedName name="add_Rate_3">'Форма 4.2.1 | Т-ТЭ | предел'!$M$34</definedName>
    <definedName name="add_Rate_3_i">'Форма 4.2.1 | Т-ТЭ | индикат'!$M$34</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13">'Форма 4.2.1 | Т-ТЭ | потр'!$M$29</definedName>
    <definedName name="add_Warm_2">'Форма 4.2.1 | Т-ТЭ | ТСО'!$M$29</definedName>
    <definedName name="add_Warm_3">'Форма 4.2.1 | Т-ТЭ | предел'!$M$31</definedName>
    <definedName name="add_Warm_3_i">'Форма 4.2.1 | Т-ТЭ | индикат'!$M$31</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потр'!$M$18:$W$32</definedName>
    <definedName name="checkCell_List06_13_double_date">'Форма 4.2.1 | Т-ТЭ | потр'!$X$18:$X$32</definedName>
    <definedName name="checkCell_List06_13_unique_t">'Форма 4.2.1 | Т-ТЭ | потр'!$M$18:$M$32</definedName>
    <definedName name="checkCell_List06_13_unique_t1">'Форма 4.2.1 | Т-ТЭ | потр'!$Y$18:$Y$32</definedName>
    <definedName name="checkCell_List06_2">'Форма 4.2.1 | Т-ТЭ | ТСО'!$M$18:$W$32</definedName>
    <definedName name="checkCell_List06_2_double_date">'Форма 4.2.1 | Т-ТЭ | ТСО'!$X$18:$X$32</definedName>
    <definedName name="checkCell_List06_2_unique_t">'Форма 4.2.1 | Т-ТЭ | ТСО'!$M$18:$M$32</definedName>
    <definedName name="checkCell_List06_2_unique_t1">'Форма 4.2.1 | Т-ТЭ | ТСО'!$Y$18:$Y$32</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Т-ТН'!$M$18:$BF$28</definedName>
    <definedName name="checkCell_List06_4_double_date">'Форма 4.2.2 | Т-ТН'!$BG$18:$BG$28</definedName>
    <definedName name="checkCell_List06_4_unique_t">'Форма 4.2.2 | Т-ТН'!$M$18:$M$28</definedName>
    <definedName name="checkCell_List06_4_unique_t1">'Форма 4.2.2 | Т-ТН'!$BH$18:$BH$28</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4.7'!$D$10:$G$23</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потр'!$F$7:$I$17</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Т-ТН'!$F$7:$I$13</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4.7'!$F$12:$G$23</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et_union_hor!$O$85:$BE$90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et_union_hor!$BE$85:$BE$98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REESTR_MO!$A$2:$D$464</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потр'!$V$18:$V$32</definedName>
    <definedName name="List06_13_note">'Форма 4.2.1 | Т-ТЭ | потр'!$W$18:$W$32</definedName>
    <definedName name="List06_13_Period">'Форма 4.2.1 | Т-ТЭ | потр'!$O$18:$U$32</definedName>
    <definedName name="List06_2_DP">'Форма 4.2.1 | Т-ТЭ | ТСО'!$11:$11</definedName>
    <definedName name="List06_2_MC">'Форма 4.2.1 | Т-ТЭ | ТСО'!$O$18:$O$32</definedName>
    <definedName name="List06_2_MC2">'Форма 4.2.1 | Т-ТЭ | ТСО'!$V$18:$V$32</definedName>
    <definedName name="List06_2_note">'Форма 4.2.1 | Т-ТЭ | ТСО'!$W$18:$W$32</definedName>
    <definedName name="List06_2_Period">'Форма 4.2.1 | Т-ТЭ | ТСО'!$O$18:$U$32</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Т-ТН'!$BE$18:$BE$28</definedName>
    <definedName name="List06_4_note">'Форма 4.2.2 | Т-ТН'!$BF$18:$BF$28</definedName>
    <definedName name="List06_4_Period">'Форма 4.2.2 | Т-ТН'!$O$18:$U$28</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4.7'!$F$12:$F$23</definedName>
    <definedName name="List11_note">'Форма 4.7'!$G$10:$G$23</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4.7'!$E$12:$E$17</definedName>
    <definedName name="pCng_List11_2">'Форма 4.7'!$E$19:$E$20</definedName>
    <definedName name="pCng_List11_3">'Форма 4.7'!$E$22:$E$23</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ТСО'!$K$18:$K$32</definedName>
    <definedName name="pDel_List06_2_2">'Форма 4.2.1 | Т-ТЭ | ТСО'!$J$18:$J$32</definedName>
    <definedName name="pDel_List06_2_3">'Форма 4.2.1 | Т-ТЭ | ТСО'!$I$18:$I$32</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Т-ТН'!$K$18:$K$28</definedName>
    <definedName name="pDel_List06_4_2">'Форма 4.2.2 | Т-ТН'!$J$18:$J$28</definedName>
    <definedName name="pDel_List06_4_3">'Форма 4.2.2 | Т-ТН'!$I$18:$I$28</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4.7'!$C$12:$C$17</definedName>
    <definedName name="pDel_List11_2">'Форма 4.7'!$C$19:$C$20</definedName>
    <definedName name="pDel_List11_3">'Форма 4.7'!$C$22:$C$23</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потр'!$V$13:$V$32</definedName>
    <definedName name="pIns_List06_2_Period">'Форма 4.2.1 | Т-ТЭ | ТСО'!$V$13:$V$32</definedName>
    <definedName name="pIns_List06_3_i_Period">'Форма 4.2.1 | Т-ТЭ | индикат'!$V$16:$V$34</definedName>
    <definedName name="pIns_List06_3_Period">'Форма 4.2.1 | Т-ТЭ | предел'!$V$16:$V$34</definedName>
    <definedName name="pIns_List06_4_Period">'Форма 4.2.2 | Т-ТН'!$BE$18:$BE$28</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4.7'!$E$17</definedName>
    <definedName name="pIns_List11_2">'Форма 4.7'!$E$20</definedName>
    <definedName name="pIns_List11_3">'Форма 4.7'!$E$23</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REESTR_ORG!$A$2:$J$167</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25725"/>
</workbook>
</file>

<file path=xl/calcChain.xml><?xml version="1.0" encoding="utf-8"?>
<calcChain xmlns="http://schemas.openxmlformats.org/spreadsheetml/2006/main">
  <c r="O7" i="627"/>
  <c r="O8"/>
  <c r="O9"/>
  <c r="O10"/>
  <c r="O17"/>
  <c r="P17" s="1"/>
  <c r="Q17" s="1"/>
  <c r="R17" s="1"/>
  <c r="S17" s="1"/>
  <c r="U17" s="1"/>
  <c r="V17" s="1"/>
  <c r="W17" s="1"/>
  <c r="X17" s="1"/>
  <c r="Y17" s="1"/>
  <c r="Z17" s="1"/>
  <c r="AB17" s="1"/>
  <c r="AC17" s="1"/>
  <c r="AD17" s="1"/>
  <c r="AE17" s="1"/>
  <c r="AF17" s="1"/>
  <c r="AG17" s="1"/>
  <c r="AI17" s="1"/>
  <c r="AJ17" s="1"/>
  <c r="AK17" s="1"/>
  <c r="AL17" s="1"/>
  <c r="AM17" s="1"/>
  <c r="AN17" s="1"/>
  <c r="AP17" s="1"/>
  <c r="AQ17" s="1"/>
  <c r="AR17" s="1"/>
  <c r="AS17" s="1"/>
  <c r="AT17" s="1"/>
  <c r="AU17" s="1"/>
  <c r="AW17" s="1"/>
  <c r="AX17" s="1"/>
  <c r="AY17" s="1"/>
  <c r="AZ17" s="1"/>
  <c r="BA17" s="1"/>
  <c r="BB17" s="1"/>
  <c r="BD17" s="1"/>
  <c r="BE17" s="1"/>
  <c r="BF17" s="1"/>
  <c r="L18"/>
  <c r="O18"/>
  <c r="L19"/>
  <c r="L20"/>
  <c r="L21"/>
  <c r="L23"/>
  <c r="BI24"/>
  <c r="BH23"/>
  <c r="L24"/>
  <c r="Q25"/>
  <c r="X25"/>
  <c r="AE25"/>
  <c r="AL25"/>
  <c r="AS25"/>
  <c r="AZ25"/>
  <c r="BG24"/>
  <c r="A1" i="612"/>
  <c r="A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Z92" i="471"/>
  <c r="AS92"/>
  <c r="AL92"/>
  <c r="AE92"/>
  <c r="X92"/>
  <c r="H12" i="644" l="1"/>
  <c r="H11"/>
  <c r="H9"/>
  <c r="H8"/>
  <c r="H7"/>
  <c r="H12" i="622"/>
  <c r="H9"/>
  <c r="H8"/>
  <c r="H12" i="637"/>
  <c r="H9"/>
  <c r="H8"/>
  <c r="R14" i="601"/>
  <c r="H13" i="644" s="1"/>
  <c r="R13" i="601"/>
  <c r="R12"/>
  <c r="P12"/>
  <c r="F13" i="644"/>
  <c r="F12"/>
  <c r="F11"/>
  <c r="F10"/>
  <c r="F9"/>
  <c r="F8"/>
  <c r="M14" i="601"/>
  <c r="M13"/>
  <c r="M12"/>
  <c r="H13" i="637" l="1"/>
  <c r="H13" i="622"/>
  <c r="B3" i="525" l="1"/>
  <c r="B2"/>
  <c r="E3" i="437"/>
  <c r="O7" i="632" l="1"/>
  <c r="O8"/>
  <c r="O9"/>
  <c r="O10"/>
  <c r="O18"/>
  <c r="P18" s="1"/>
  <c r="Q18" s="1"/>
  <c r="R18" s="1"/>
  <c r="S18" s="1"/>
  <c r="T18" s="1"/>
  <c r="V18" s="1"/>
  <c r="X18" s="1"/>
  <c r="R24"/>
  <c r="L21"/>
  <c r="L22"/>
  <c r="Y23"/>
  <c r="L23"/>
  <c r="L20"/>
  <c r="L19"/>
  <c r="M12" i="550" l="1"/>
  <c r="Z251" i="471" l="1"/>
  <c r="Z250"/>
  <c r="Z249"/>
  <c r="Z248"/>
  <c r="Z247"/>
  <c r="Z246"/>
  <c r="Z245"/>
  <c r="Q245"/>
  <c r="Z244"/>
  <c r="Z243"/>
  <c r="Z242"/>
  <c r="Z241"/>
  <c r="Z240"/>
  <c r="Z239"/>
  <c r="Z238"/>
  <c r="H11" i="643"/>
  <c r="H7"/>
  <c r="Z31" i="642"/>
  <c r="Z30"/>
  <c r="Z29"/>
  <c r="Z28"/>
  <c r="Z27"/>
  <c r="Z26"/>
  <c r="Z25"/>
  <c r="Q25"/>
  <c r="Z24"/>
  <c r="Z23"/>
  <c r="Z22"/>
  <c r="Z21"/>
  <c r="Z20"/>
  <c r="Z19"/>
  <c r="Z18"/>
  <c r="N17"/>
  <c r="O17" s="1"/>
  <c r="P17" s="1"/>
  <c r="Q17" s="1"/>
  <c r="R17" s="1"/>
  <c r="S17" s="1"/>
  <c r="U17" s="1"/>
  <c r="O10"/>
  <c r="O9"/>
  <c r="O8"/>
  <c r="O7"/>
  <c r="F9" i="643"/>
  <c r="L24" i="642"/>
  <c r="F11" i="643"/>
  <c r="L23" i="642"/>
  <c r="L21"/>
  <c r="F13" i="643"/>
  <c r="L18" i="642"/>
  <c r="F8" i="643"/>
  <c r="L22" i="642"/>
  <c r="F10" i="643"/>
  <c r="L20" i="642"/>
  <c r="L19"/>
  <c r="F12" i="643"/>
  <c r="X24" i="642"/>
  <c r="L242" i="471"/>
  <c r="L241"/>
  <c r="L243"/>
  <c r="L240"/>
  <c r="L244"/>
  <c r="L239"/>
  <c r="L238"/>
  <c r="X244"/>
  <c r="V17" i="642" l="1"/>
  <c r="W17" s="1"/>
  <c r="H11" i="641" l="1"/>
  <c r="H7"/>
  <c r="Z233" i="471"/>
  <c r="Z232"/>
  <c r="Z231"/>
  <c r="Z230"/>
  <c r="Z229"/>
  <c r="Z228"/>
  <c r="Z227"/>
  <c r="Q227"/>
  <c r="Z226"/>
  <c r="Z225"/>
  <c r="Z224"/>
  <c r="Z223"/>
  <c r="Z222"/>
  <c r="Z221"/>
  <c r="Z220"/>
  <c r="Z33" i="640"/>
  <c r="Z32"/>
  <c r="Z31"/>
  <c r="Z30"/>
  <c r="Z29"/>
  <c r="Z28"/>
  <c r="Z27"/>
  <c r="Q27"/>
  <c r="Z26"/>
  <c r="Z25"/>
  <c r="Z24"/>
  <c r="Z23"/>
  <c r="Z22"/>
  <c r="Z21"/>
  <c r="Z20"/>
  <c r="N19"/>
  <c r="O19" s="1"/>
  <c r="P19" s="1"/>
  <c r="Q19" s="1"/>
  <c r="R19" s="1"/>
  <c r="S19" s="1"/>
  <c r="U19" s="1"/>
  <c r="O12"/>
  <c r="O11"/>
  <c r="O10"/>
  <c r="O9"/>
  <c r="L23"/>
  <c r="F13" i="641"/>
  <c r="F9"/>
  <c r="L22" i="640"/>
  <c r="F11" i="641"/>
  <c r="L24" i="640"/>
  <c r="L21"/>
  <c r="F12" i="641"/>
  <c r="L20" i="640"/>
  <c r="L26"/>
  <c r="F8" i="641"/>
  <c r="X26" i="640"/>
  <c r="F10" i="641"/>
  <c r="L25" i="640"/>
  <c r="L220" i="471"/>
  <c r="X226"/>
  <c r="L223"/>
  <c r="L225"/>
  <c r="L222"/>
  <c r="L221"/>
  <c r="L226"/>
  <c r="L224"/>
  <c r="V19" i="640" l="1"/>
  <c r="W19" s="1"/>
  <c r="AA198" i="471" l="1"/>
  <c r="AI197"/>
  <c r="R184"/>
  <c r="V120"/>
  <c r="AF111"/>
  <c r="V110"/>
  <c r="AE109"/>
  <c r="V109"/>
  <c r="Q150"/>
  <c r="Z149"/>
  <c r="Q132"/>
  <c r="Z131"/>
  <c r="Q92"/>
  <c r="BI91"/>
  <c r="Q168"/>
  <c r="Z167"/>
  <c r="AA166"/>
  <c r="Z80"/>
  <c r="Z79"/>
  <c r="Z78"/>
  <c r="Z77"/>
  <c r="Z76"/>
  <c r="Z75"/>
  <c r="Z74"/>
  <c r="Q74"/>
  <c r="Z73"/>
  <c r="Z72"/>
  <c r="Z71"/>
  <c r="Z70"/>
  <c r="Z69"/>
  <c r="Z68"/>
  <c r="Z67"/>
  <c r="Z62"/>
  <c r="Z61"/>
  <c r="Z60"/>
  <c r="Z59"/>
  <c r="Z58"/>
  <c r="Z57"/>
  <c r="Z56"/>
  <c r="Q56"/>
  <c r="Z55"/>
  <c r="Z54"/>
  <c r="Z53"/>
  <c r="Z52"/>
  <c r="Z51"/>
  <c r="Z50"/>
  <c r="Z49"/>
  <c r="Z44"/>
  <c r="Z43"/>
  <c r="Z42"/>
  <c r="Z41"/>
  <c r="Z40"/>
  <c r="Z39"/>
  <c r="Z38"/>
  <c r="Q38"/>
  <c r="Z37"/>
  <c r="Z36"/>
  <c r="Z35"/>
  <c r="Z34"/>
  <c r="Z33"/>
  <c r="Z32"/>
  <c r="Z31"/>
  <c r="H11" i="639"/>
  <c r="H7"/>
  <c r="H11" i="638"/>
  <c r="H7"/>
  <c r="H11" i="637"/>
  <c r="H7"/>
  <c r="H11" i="636"/>
  <c r="H7"/>
  <c r="H11" i="635"/>
  <c r="H7"/>
  <c r="H11" i="634"/>
  <c r="H7"/>
  <c r="N10" i="633"/>
  <c r="N9"/>
  <c r="N8"/>
  <c r="N7"/>
  <c r="O10" i="628"/>
  <c r="O9"/>
  <c r="O8"/>
  <c r="O7"/>
  <c r="O17" i="630"/>
  <c r="P17" s="1"/>
  <c r="Q17" s="1"/>
  <c r="R17" s="1"/>
  <c r="S17" s="1"/>
  <c r="U17" s="1"/>
  <c r="V17" s="1"/>
  <c r="O10"/>
  <c r="O9"/>
  <c r="O8"/>
  <c r="O7"/>
  <c r="O10" i="629"/>
  <c r="O9"/>
  <c r="O8"/>
  <c r="O7"/>
  <c r="F11" i="634"/>
  <c r="F10" i="635"/>
  <c r="F11"/>
  <c r="F10" i="639"/>
  <c r="F13" i="635"/>
  <c r="F12" i="636"/>
  <c r="F10" i="638"/>
  <c r="F10" i="636"/>
  <c r="F8"/>
  <c r="F9"/>
  <c r="F10" i="637"/>
  <c r="F12" i="634"/>
  <c r="F12" i="639"/>
  <c r="F13" i="638"/>
  <c r="F8" i="637"/>
  <c r="F9" i="638"/>
  <c r="F12" i="637"/>
  <c r="F8" i="635"/>
  <c r="F13" i="637"/>
  <c r="F11" i="636"/>
  <c r="F8" i="638"/>
  <c r="F9" i="634"/>
  <c r="F12" i="638"/>
  <c r="F11" i="639"/>
  <c r="F12" i="635"/>
  <c r="F13" i="634"/>
  <c r="F9" i="639"/>
  <c r="F11" i="638"/>
  <c r="F10" i="634"/>
  <c r="F9" i="637"/>
  <c r="F8" i="634"/>
  <c r="F9" i="635"/>
  <c r="F11" i="637"/>
  <c r="F13" i="639"/>
  <c r="F13" i="636"/>
  <c r="F8" i="639"/>
  <c r="X37" i="471"/>
  <c r="L131"/>
  <c r="L110"/>
  <c r="L34"/>
  <c r="L194"/>
  <c r="L179"/>
  <c r="Y166"/>
  <c r="L67"/>
  <c r="L53"/>
  <c r="Y148"/>
  <c r="L182"/>
  <c r="L183"/>
  <c r="L85"/>
  <c r="L87"/>
  <c r="L145"/>
  <c r="L49"/>
  <c r="L165"/>
  <c r="L126"/>
  <c r="L148"/>
  <c r="L196"/>
  <c r="L193"/>
  <c r="L88"/>
  <c r="L149"/>
  <c r="AC110"/>
  <c r="X149"/>
  <c r="L106"/>
  <c r="BH90"/>
  <c r="L146"/>
  <c r="L161"/>
  <c r="L181"/>
  <c r="L91"/>
  <c r="X55"/>
  <c r="L108"/>
  <c r="L69"/>
  <c r="L180"/>
  <c r="L104"/>
  <c r="L37"/>
  <c r="L51"/>
  <c r="L90"/>
  <c r="L55"/>
  <c r="L32"/>
  <c r="L127"/>
  <c r="L164"/>
  <c r="L125"/>
  <c r="L143"/>
  <c r="Y183"/>
  <c r="L33"/>
  <c r="L144"/>
  <c r="AC109"/>
  <c r="L162"/>
  <c r="L130"/>
  <c r="L68"/>
  <c r="L36"/>
  <c r="AD108"/>
  <c r="L163"/>
  <c r="X167"/>
  <c r="L70"/>
  <c r="L52"/>
  <c r="L197"/>
  <c r="AC120"/>
  <c r="L71"/>
  <c r="L72"/>
  <c r="L166"/>
  <c r="L128"/>
  <c r="L167"/>
  <c r="L50"/>
  <c r="L35"/>
  <c r="X73"/>
  <c r="X131"/>
  <c r="L54"/>
  <c r="L31"/>
  <c r="L73"/>
  <c r="BG91"/>
  <c r="Y130"/>
  <c r="L103"/>
  <c r="L120"/>
  <c r="L105"/>
  <c r="L109"/>
  <c r="L86"/>
  <c r="AH197"/>
  <c r="L195"/>
  <c r="O10" i="631" l="1"/>
  <c r="O9"/>
  <c r="O8"/>
  <c r="O7"/>
  <c r="O12" i="626"/>
  <c r="O11"/>
  <c r="O10"/>
  <c r="O9"/>
  <c r="O10" i="625"/>
  <c r="O9"/>
  <c r="O8"/>
  <c r="O7"/>
  <c r="Z31" i="624"/>
  <c r="Z30"/>
  <c r="Z29"/>
  <c r="Z28"/>
  <c r="Z27"/>
  <c r="Z26"/>
  <c r="Z25"/>
  <c r="Q25"/>
  <c r="Z24"/>
  <c r="Z23"/>
  <c r="Z22"/>
  <c r="Z21"/>
  <c r="Z20"/>
  <c r="Z19"/>
  <c r="Z18"/>
  <c r="N17"/>
  <c r="O17" s="1"/>
  <c r="P17" s="1"/>
  <c r="Q17" s="1"/>
  <c r="R17" s="1"/>
  <c r="S17" s="1"/>
  <c r="U17" s="1"/>
  <c r="O10"/>
  <c r="O9"/>
  <c r="O8"/>
  <c r="O7"/>
  <c r="Z33" i="626"/>
  <c r="Z32"/>
  <c r="Z31"/>
  <c r="Z30"/>
  <c r="Z29"/>
  <c r="Z28"/>
  <c r="Z27"/>
  <c r="Q27"/>
  <c r="Z26"/>
  <c r="Z25"/>
  <c r="Z24"/>
  <c r="Z23"/>
  <c r="Z22"/>
  <c r="Z21"/>
  <c r="Z20"/>
  <c r="N19"/>
  <c r="O19" s="1"/>
  <c r="P19" s="1"/>
  <c r="Q19" s="1"/>
  <c r="R19" s="1"/>
  <c r="S19" s="1"/>
  <c r="U19" s="1"/>
  <c r="Z31" i="625"/>
  <c r="Z30"/>
  <c r="Z29"/>
  <c r="Z28"/>
  <c r="Z27"/>
  <c r="Z26"/>
  <c r="Z25"/>
  <c r="Q25"/>
  <c r="Z24"/>
  <c r="Z23"/>
  <c r="Z22"/>
  <c r="Z21"/>
  <c r="Z20"/>
  <c r="Z19"/>
  <c r="Z18"/>
  <c r="N17"/>
  <c r="O17" s="1"/>
  <c r="P17" s="1"/>
  <c r="Q17" s="1"/>
  <c r="R17" s="1"/>
  <c r="S17" s="1"/>
  <c r="U17" s="1"/>
  <c r="L21" i="626"/>
  <c r="L21" i="625"/>
  <c r="L22" i="624"/>
  <c r="L18" i="625"/>
  <c r="L23" i="626"/>
  <c r="L20" i="625"/>
  <c r="L20" i="626"/>
  <c r="L24" i="624"/>
  <c r="X26" i="626"/>
  <c r="L21" i="624"/>
  <c r="L26" i="626"/>
  <c r="L18" i="624"/>
  <c r="L24" i="625"/>
  <c r="L19" i="624"/>
  <c r="L19" i="625"/>
  <c r="L24" i="626"/>
  <c r="L25"/>
  <c r="L22" i="625"/>
  <c r="L20" i="624"/>
  <c r="L23"/>
  <c r="X24" i="625"/>
  <c r="L22" i="626"/>
  <c r="L23" i="625"/>
  <c r="X24" i="624"/>
  <c r="V19" i="626" l="1"/>
  <c r="W19" s="1"/>
  <c r="V17" i="625"/>
  <c r="W17" s="1"/>
  <c r="V17" i="624"/>
  <c r="W17" s="1"/>
  <c r="AA24" i="633"/>
  <c r="AI23"/>
  <c r="N18"/>
  <c r="R18" s="1"/>
  <c r="Y18" s="1"/>
  <c r="Z18" s="1"/>
  <c r="AA18" s="1"/>
  <c r="AB18" s="1"/>
  <c r="AC18" s="1"/>
  <c r="AE18" s="1"/>
  <c r="Q25" i="631"/>
  <c r="Z24"/>
  <c r="AA23"/>
  <c r="O17"/>
  <c r="P17" s="1"/>
  <c r="Q17" s="1"/>
  <c r="R17" s="1"/>
  <c r="S17" s="1"/>
  <c r="Q25" i="630"/>
  <c r="Z24"/>
  <c r="W17"/>
  <c r="L24" i="631"/>
  <c r="L21"/>
  <c r="L21" i="630"/>
  <c r="L20" i="633"/>
  <c r="L20" i="631"/>
  <c r="L18" i="630"/>
  <c r="L23" i="631"/>
  <c r="AH23" i="633"/>
  <c r="Y23" i="631"/>
  <c r="L21" i="633"/>
  <c r="L19" i="631"/>
  <c r="L22"/>
  <c r="L19" i="633"/>
  <c r="L22"/>
  <c r="L19" i="630"/>
  <c r="L20"/>
  <c r="L23" i="633"/>
  <c r="L18" i="631"/>
  <c r="X24" i="630"/>
  <c r="X24" i="631"/>
  <c r="L24" i="630"/>
  <c r="L23"/>
  <c r="Y23"/>
  <c r="AG18" i="633" l="1"/>
  <c r="U17" i="631"/>
  <c r="Q25" i="629"/>
  <c r="Z24"/>
  <c r="O17"/>
  <c r="P17" s="1"/>
  <c r="Q17" s="1"/>
  <c r="R17" s="1"/>
  <c r="AF26" i="628"/>
  <c r="V25"/>
  <c r="AE24"/>
  <c r="V24"/>
  <c r="O17"/>
  <c r="P17" s="1"/>
  <c r="Q17" s="1"/>
  <c r="R17" s="1"/>
  <c r="S17" s="1"/>
  <c r="T17" s="1"/>
  <c r="U17" s="1"/>
  <c r="V17" s="1"/>
  <c r="W17" s="1"/>
  <c r="L24"/>
  <c r="L20" i="629"/>
  <c r="L23"/>
  <c r="L19" i="628"/>
  <c r="L24" i="629"/>
  <c r="L21"/>
  <c r="L21" i="628"/>
  <c r="AC25"/>
  <c r="Y23" i="629"/>
  <c r="L19"/>
  <c r="L18"/>
  <c r="L20" i="628"/>
  <c r="L18"/>
  <c r="E2" i="437"/>
  <c r="L23" i="628"/>
  <c r="L25"/>
  <c r="AC24"/>
  <c r="X24" i="629"/>
  <c r="AD23" i="628"/>
  <c r="V17" i="631" l="1"/>
  <c r="W17" s="1"/>
  <c r="X17" i="628"/>
  <c r="Z17" s="1"/>
  <c r="S17" i="629"/>
  <c r="U17" s="1"/>
  <c r="V17" s="1"/>
  <c r="W17" s="1"/>
  <c r="AB17" i="628" l="1"/>
  <c r="M292" i="471"/>
  <c r="R307"/>
  <c r="H11" i="622"/>
  <c r="H7"/>
  <c r="P297" i="471"/>
  <c r="R302"/>
  <c r="R297"/>
  <c r="H11" i="618"/>
  <c r="H7"/>
  <c r="H11" i="617"/>
  <c r="H7"/>
  <c r="H11" i="616"/>
  <c r="H7"/>
  <c r="H11" i="614"/>
  <c r="H7"/>
  <c r="H340" i="471"/>
  <c r="E29" i="205"/>
  <c r="F29"/>
  <c r="E327" i="471"/>
  <c r="E332"/>
  <c r="F11" i="614"/>
  <c r="F13"/>
  <c r="F13" i="618"/>
  <c r="F10" i="616"/>
  <c r="F12" i="614"/>
  <c r="F12" i="617"/>
  <c r="F11"/>
  <c r="F12" i="622"/>
  <c r="F9" i="617"/>
  <c r="F10" i="614"/>
  <c r="F8" i="617"/>
  <c r="F9" i="618"/>
  <c r="F13" i="617"/>
  <c r="F8" i="622"/>
  <c r="F11" i="618"/>
  <c r="F9" i="622"/>
  <c r="F12" i="618"/>
  <c r="F8" i="614"/>
  <c r="F11" i="616"/>
  <c r="F8"/>
  <c r="F11" i="622"/>
  <c r="F8" i="618"/>
  <c r="F10" i="617"/>
  <c r="F9" i="614"/>
  <c r="F12" i="616"/>
  <c r="F13"/>
  <c r="F10" i="622"/>
  <c r="F9" i="616"/>
  <c r="F10" i="618"/>
  <c r="F13" i="622"/>
  <c r="F338" i="471"/>
  <c r="F337"/>
  <c r="M307"/>
  <c r="F339"/>
  <c r="M302"/>
  <c r="M297"/>
  <c r="F341"/>
  <c r="F342"/>
  <c r="F340"/>
</calcChain>
</file>

<file path=xl/sharedStrings.xml><?xml version="1.0" encoding="utf-8"?>
<sst xmlns="http://schemas.openxmlformats.org/spreadsheetml/2006/main" count="4900" uniqueCount="2319">
  <si>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</si>
  <si>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</si>
  <si>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</si>
  <si>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</si>
  <si>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</si>
  <si>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</si>
  <si>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</si>
  <si>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</si>
  <si>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</si>
  <si>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</si>
  <si>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</si>
  <si>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</si>
  <si>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</si>
  <si>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</si>
  <si>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</si>
  <si>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</si>
  <si>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</si>
  <si>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</si>
  <si>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</si>
  <si>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</si>
  <si>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</si>
  <si>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</si>
  <si>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</si>
  <si>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</si>
  <si>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</si>
  <si>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</si>
  <si>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</si>
  <si>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</si>
  <si>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</si>
  <si>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</si>
  <si>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</si>
  <si>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</si>
  <si>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</si>
  <si>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</si>
  <si>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</si>
  <si>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</si>
  <si>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</si>
  <si>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</si>
  <si>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</si>
  <si>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</si>
  <si>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</si>
  <si>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</si>
  <si>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</si>
  <si>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</si>
  <si>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</si>
  <si>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</si>
  <si>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</si>
  <si>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</si>
  <si>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</si>
  <si>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</si>
  <si>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</si>
  <si>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</si>
  <si>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</si>
  <si>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</si>
  <si>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</si>
  <si>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</si>
  <si>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</si>
  <si>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</si>
  <si>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</si>
  <si>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</si>
  <si>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</si>
  <si>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</si>
  <si>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</si>
  <si>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</si>
  <si>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</si>
  <si>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</si>
  <si>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</si>
  <si>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</si>
  <si>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</si>
  <si>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</si>
  <si>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</si>
  <si>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</si>
  <si>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</si>
  <si>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</si>
  <si>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</si>
  <si>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</si>
  <si>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</si>
  <si>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</si>
  <si>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</si>
  <si>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</si>
  <si>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</si>
  <si>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</si>
  <si>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</si>
  <si>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</si>
  <si>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</si>
  <si>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</si>
  <si>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</si>
  <si>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</si>
  <si>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</si>
  <si>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</si>
  <si>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</si>
  <si>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</si>
  <si>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</si>
  <si>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</si>
  <si>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</si>
  <si>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</si>
  <si>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</si>
  <si>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</si>
  <si>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</si>
  <si>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</si>
  <si>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</si>
  <si>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</si>
  <si>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</si>
  <si>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</si>
  <si>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</si>
  <si>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</si>
  <si>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</si>
  <si>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</si>
  <si>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</si>
  <si>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</si>
  <si>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</si>
  <si>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</si>
  <si>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</si>
  <si>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</si>
  <si>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</si>
  <si>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</si>
  <si>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</si>
  <si>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</si>
  <si>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</si>
  <si>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</si>
  <si>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</si>
  <si>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</si>
  <si>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</si>
  <si>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</si>
  <si>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</si>
  <si>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</si>
  <si>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</si>
  <si>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</si>
  <si>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</si>
  <si>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</si>
  <si>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</si>
  <si>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</si>
  <si>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</si>
  <si>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</si>
  <si>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</si>
  <si>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</si>
  <si>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</si>
  <si>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</si>
  <si>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</si>
  <si>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</si>
  <si>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</si>
  <si>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</si>
  <si>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</si>
  <si>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</si>
  <si>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</si>
  <si>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</si>
  <si>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</si>
  <si>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</si>
  <si>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</si>
  <si>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</si>
  <si>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</si>
  <si>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</si>
  <si>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</si>
  <si>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</si>
  <si>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</si>
  <si>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</si>
  <si>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</si>
  <si>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</si>
  <si>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</si>
  <si>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</si>
  <si>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</si>
  <si>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</si>
  <si>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</si>
  <si>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</si>
  <si>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</si>
  <si>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</si>
  <si>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</si>
  <si>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</si>
  <si>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</si>
  <si>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</si>
  <si>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</si>
  <si>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</si>
  <si>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</si>
  <si>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</si>
  <si>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</si>
  <si>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</si>
  <si>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</si>
  <si>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</si>
  <si>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</si>
  <si>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</si>
  <si>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</si>
  <si>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</si>
  <si>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</si>
  <si>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</si>
  <si>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</si>
  <si>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</si>
  <si>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</si>
  <si>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</si>
  <si>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</si>
  <si>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</si>
  <si>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</si>
  <si>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</si>
  <si>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</si>
  <si>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</si>
  <si>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</si>
  <si>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</si>
  <si>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</si>
  <si>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</si>
  <si>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</si>
  <si>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</si>
  <si>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</si>
  <si>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</si>
  <si>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</si>
  <si>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</si>
  <si>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</si>
  <si>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</si>
  <si>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</si>
  <si>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</si>
  <si>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</si>
  <si>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</si>
  <si>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</si>
  <si>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</si>
  <si>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</si>
  <si>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</si>
  <si>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</si>
  <si>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</si>
  <si>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</si>
  <si>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</si>
  <si>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</si>
  <si>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</si>
  <si>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</si>
  <si>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</si>
  <si>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</si>
  <si>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</si>
  <si>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</si>
  <si>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</si>
  <si>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</si>
  <si>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</si>
  <si>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</si>
  <si>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</si>
  <si>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</si>
  <si>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</si>
  <si>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</si>
  <si>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</si>
  <si>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</si>
  <si>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</si>
  <si>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</si>
  <si>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</si>
  <si>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</si>
  <si>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</si>
  <si>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</si>
  <si>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</si>
  <si>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</si>
  <si>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</si>
  <si>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</si>
  <si>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</si>
  <si>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</si>
  <si>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</si>
  <si>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</si>
  <si>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</si>
  <si>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</si>
  <si>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</si>
  <si>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</si>
  <si>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</si>
  <si>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</si>
  <si>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</si>
  <si>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</si>
  <si>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</si>
  <si>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</si>
  <si>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</si>
  <si>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</si>
  <si>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</si>
  <si>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</si>
  <si>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</si>
  <si>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</si>
  <si>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</si>
  <si>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</si>
  <si>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</si>
  <si>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</si>
  <si>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</si>
  <si>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</si>
  <si>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</si>
  <si>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</si>
  <si>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</si>
  <si>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</si>
  <si>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</si>
  <si>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</si>
  <si>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</si>
  <si>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</si>
  <si>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</si>
  <si>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</si>
  <si>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</si>
  <si>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</si>
  <si>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</si>
  <si>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</si>
  <si>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</si>
  <si>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</si>
  <si>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</si>
  <si>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</si>
  <si>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</si>
  <si>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</si>
  <si>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</si>
  <si>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</si>
  <si>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</si>
  <si>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</si>
  <si>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</si>
  <si>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</si>
  <si>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</si>
  <si>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</si>
  <si>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</si>
  <si>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</si>
  <si>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</si>
  <si>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</si>
  <si>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</si>
  <si>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</si>
  <si>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</si>
  <si>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</si>
  <si>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</si>
  <si>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</si>
  <si>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</si>
  <si>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</si>
  <si>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</si>
  <si>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</si>
  <si>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</si>
  <si>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</si>
  <si>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</si>
  <si>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</si>
  <si>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</si>
  <si>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</si>
  <si>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</si>
  <si>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</si>
  <si>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</si>
  <si>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</si>
  <si>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</si>
  <si>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</si>
  <si>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</si>
  <si>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</si>
  <si>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</si>
  <si>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</si>
  <si>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</si>
  <si>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</si>
  <si>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</si>
  <si>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</si>
  <si>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</si>
  <si>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</si>
  <si>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</si>
  <si>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</si>
  <si>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</si>
  <si>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</si>
  <si>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</si>
  <si>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</si>
  <si>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</si>
  <si>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</si>
  <si>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</si>
  <si>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</si>
  <si>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</si>
  <si>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</si>
  <si>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</si>
  <si>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</si>
  <si>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</si>
  <si>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</si>
  <si>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</si>
  <si>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</si>
  <si>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</si>
  <si>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</si>
  <si>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</si>
  <si>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</si>
  <si>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</si>
  <si>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</si>
  <si>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</si>
  <si>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</si>
  <si>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</si>
  <si>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</si>
  <si>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</si>
  <si>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</si>
  <si>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</si>
  <si>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</si>
  <si>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</si>
  <si>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</si>
  <si>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</si>
  <si>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</si>
  <si>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</si>
  <si>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</si>
  <si>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</si>
  <si>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</si>
  <si>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</si>
  <si>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</si>
  <si>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</si>
  <si>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</si>
  <si>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</si>
  <si>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</si>
  <si>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</si>
  <si>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</si>
  <si>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</si>
  <si>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</si>
  <si>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</si>
  <si>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</si>
  <si>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</si>
  <si>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</si>
  <si>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</si>
  <si>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</si>
  <si>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</si>
  <si>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</si>
  <si>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</si>
  <si>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</si>
  <si>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</si>
  <si>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</si>
  <si>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</si>
  <si>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</si>
  <si>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</si>
  <si>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</si>
  <si>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</si>
  <si>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</si>
  <si>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</si>
  <si>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</si>
  <si>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</si>
  <si>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</si>
  <si>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</si>
  <si>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</si>
  <si>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</si>
  <si>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</si>
  <si>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</si>
  <si>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</si>
  <si>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</si>
  <si>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</si>
  <si>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</si>
  <si>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</si>
  <si>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</si>
  <si>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</si>
  <si>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</si>
  <si>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</si>
  <si>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</si>
  <si>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</si>
  <si>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</si>
  <si>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</si>
  <si>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</si>
  <si>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</si>
  <si>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</si>
  <si>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</si>
  <si>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</si>
  <si>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</si>
  <si>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</si>
  <si>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</si>
  <si>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</si>
  <si>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</si>
  <si>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</si>
  <si>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</si>
  <si>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</si>
  <si>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</si>
  <si>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</si>
  <si>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</si>
  <si>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</si>
  <si>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</si>
  <si>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</si>
  <si>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</si>
  <si>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</si>
  <si>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</si>
  <si>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</si>
  <si>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</si>
  <si>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</si>
  <si>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</si>
  <si>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</si>
  <si>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</si>
  <si>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</si>
  <si>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</si>
  <si>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</si>
  <si>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</si>
  <si>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</si>
  <si>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</si>
  <si>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</si>
  <si>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</si>
  <si>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</si>
  <si>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</si>
  <si>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</si>
  <si>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</si>
  <si>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</si>
  <si>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</si>
  <si>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</si>
  <si>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</si>
  <si>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</si>
  <si>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</si>
  <si>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</si>
  <si>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население</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</si>
  <si>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</si>
  <si>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</si>
  <si>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</si>
  <si>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</si>
  <si>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</si>
  <si>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</si>
  <si>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</si>
  <si>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</si>
  <si>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</si>
  <si>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</si>
  <si>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</si>
  <si>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</si>
  <si>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</si>
  <si>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</si>
  <si>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</si>
  <si>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</si>
  <si>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</si>
  <si>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</si>
  <si>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</si>
  <si>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</si>
  <si>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</si>
  <si>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</si>
  <si>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</si>
  <si>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</si>
  <si>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</si>
  <si>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</si>
  <si>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</si>
  <si>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</si>
  <si>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</si>
  <si>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</si>
  <si>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</si>
  <si>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</si>
  <si>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</si>
  <si>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</si>
  <si>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</si>
  <si>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</si>
  <si>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</si>
  <si>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</si>
  <si>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</si>
  <si>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</si>
  <si>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</si>
  <si>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</si>
  <si>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</si>
  <si>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</si>
  <si>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</si>
  <si>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</si>
  <si>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</si>
  <si>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</si>
  <si>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</si>
  <si>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</si>
  <si>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</si>
  <si>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</si>
  <si>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</si>
  <si>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</si>
  <si>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</si>
  <si>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</si>
  <si>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</si>
  <si>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</si>
  <si>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</si>
  <si>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</si>
  <si>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</si>
  <si>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</si>
  <si>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</si>
  <si>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</si>
  <si>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</si>
  <si>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</si>
  <si>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</si>
  <si>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</si>
  <si>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</si>
  <si>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</si>
  <si>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</si>
  <si>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</si>
  <si>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</si>
  <si>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</si>
  <si>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</si>
  <si>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</si>
  <si>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</si>
  <si>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</si>
  <si>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</si>
  <si>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</si>
  <si>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</si>
  <si>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</si>
  <si>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</si>
  <si>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</si>
  <si>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</si>
  <si>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</si>
  <si>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</si>
  <si>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</si>
  <si>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</si>
  <si>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</si>
  <si>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</si>
  <si>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</si>
  <si>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</si>
  <si>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</si>
  <si>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</si>
  <si>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</si>
  <si>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</si>
  <si>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</si>
  <si>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</si>
  <si>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</si>
  <si>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</si>
  <si>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</si>
  <si>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</si>
  <si>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</si>
  <si>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</si>
  <si>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</si>
  <si>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</si>
  <si>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</si>
  <si>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</si>
  <si>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</si>
  <si>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</si>
  <si>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</si>
  <si>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</si>
  <si>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</si>
  <si>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</si>
  <si>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</si>
  <si>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</si>
  <si>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</si>
  <si>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</si>
  <si>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</si>
  <si>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</si>
  <si>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</si>
  <si>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</si>
  <si>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</si>
  <si>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</si>
  <si>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</si>
  <si>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</si>
  <si>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</si>
  <si>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</si>
  <si>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</si>
  <si>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</si>
  <si>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</si>
  <si>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</si>
  <si>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</si>
  <si>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</si>
  <si>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</si>
  <si>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</si>
  <si>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</si>
  <si>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</si>
  <si>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</si>
  <si>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</si>
  <si>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</si>
  <si>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</si>
  <si>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</si>
  <si>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</si>
  <si>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</si>
  <si>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</si>
  <si>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</si>
  <si>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</si>
  <si>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</si>
  <si>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</si>
  <si>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</si>
  <si>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</si>
  <si>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</si>
  <si>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</si>
  <si>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</si>
  <si>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</si>
  <si>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</si>
  <si>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</si>
  <si>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</si>
  <si>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</si>
  <si>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</si>
  <si>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</si>
  <si>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</si>
  <si>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</si>
  <si>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</si>
  <si>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</si>
  <si>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</si>
  <si>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</si>
  <si>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</si>
  <si>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</si>
  <si>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</si>
  <si>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</si>
  <si>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</si>
  <si>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</si>
  <si>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</si>
  <si>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</si>
  <si>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</si>
  <si>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</si>
  <si>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</si>
  <si>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</si>
  <si>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</si>
  <si>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</si>
  <si>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</si>
  <si>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</si>
  <si>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</si>
  <si>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</si>
  <si>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</si>
  <si>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</si>
  <si>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</si>
  <si>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</si>
  <si>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</si>
  <si>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</si>
  <si>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</si>
  <si>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</si>
  <si>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</si>
  <si>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</si>
  <si>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</si>
  <si>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</si>
  <si>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</si>
  <si>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</si>
  <si>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</si>
  <si>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</si>
  <si>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</si>
  <si>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</si>
  <si>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</si>
  <si>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</si>
  <si>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</si>
  <si>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</si>
  <si>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</si>
  <si>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</si>
  <si>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</si>
  <si>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</si>
  <si>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</si>
  <si>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</si>
  <si>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</si>
  <si>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</si>
  <si>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</si>
  <si>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</si>
  <si>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</si>
  <si>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</si>
  <si>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</si>
  <si>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</si>
  <si>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</si>
  <si>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</si>
  <si>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</si>
  <si>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</si>
  <si>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</si>
  <si>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</si>
  <si>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</si>
  <si>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</si>
  <si>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</si>
  <si>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</si>
  <si>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</si>
  <si>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</si>
  <si>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</si>
  <si>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</si>
  <si>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</si>
  <si>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</si>
  <si>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</si>
  <si>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</si>
  <si>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</si>
  <si>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</si>
  <si>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</si>
  <si>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</si>
  <si>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</si>
  <si>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</si>
  <si>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</si>
  <si>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</si>
  <si>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</si>
  <si>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</si>
  <si>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</si>
  <si>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</si>
  <si>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</si>
  <si>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</si>
  <si>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</si>
  <si>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</si>
  <si>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</si>
  <si>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</si>
  <si>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</si>
  <si>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</si>
  <si>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</si>
  <si>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</si>
  <si>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</si>
  <si>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</si>
  <si>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</si>
  <si>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</si>
  <si>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</si>
  <si>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</si>
  <si>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</si>
  <si>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</si>
  <si>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</si>
  <si>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</si>
  <si>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</si>
  <si>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</si>
  <si>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</si>
  <si>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</si>
  <si>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</si>
  <si>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</si>
  <si>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</si>
  <si>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</si>
  <si>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</si>
  <si>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</si>
  <si>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</si>
  <si>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</si>
  <si>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</si>
  <si>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</si>
  <si>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</si>
  <si>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</si>
  <si>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</si>
  <si>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</si>
  <si>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</si>
  <si>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</si>
  <si>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</si>
  <si>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</si>
  <si>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</si>
  <si>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</si>
  <si>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</si>
  <si>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</si>
  <si>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</si>
  <si>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</si>
  <si>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Проверка доступных обновлений...</t>
  </si>
  <si>
    <t>Нет доступных обновлений для отчёта с кодом FAS.JKH.OPEN.INFO.PRICE.WARM!</t>
  </si>
  <si>
    <t>26.12.2018</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</si>
  <si>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</si>
  <si>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</si>
  <si>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</si>
  <si>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</si>
  <si>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</si>
  <si>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</si>
  <si>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</si>
  <si>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</si>
  <si>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</si>
  <si>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</si>
  <si>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</si>
  <si>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</si>
  <si>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</si>
  <si>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</si>
  <si>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</si>
  <si>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</si>
  <si>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</si>
  <si>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</si>
  <si>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</si>
  <si>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</si>
  <si>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</si>
  <si>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</si>
  <si>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</si>
  <si>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</si>
  <si>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</si>
  <si>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</si>
  <si>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</si>
  <si>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</si>
  <si>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</si>
  <si>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</si>
  <si>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</si>
  <si>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</si>
  <si>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</si>
  <si>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</si>
  <si>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</si>
  <si>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</si>
  <si>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</si>
  <si>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</si>
  <si>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</si>
  <si>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</si>
  <si>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</si>
  <si>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</si>
  <si>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</si>
  <si>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</si>
  <si>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</si>
  <si>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</si>
  <si>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</si>
  <si>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</si>
  <si>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</si>
  <si>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</si>
  <si>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</si>
  <si>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</si>
  <si>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</si>
  <si>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</si>
  <si>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</si>
  <si>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</si>
  <si>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</si>
  <si>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</si>
  <si>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</si>
  <si>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</si>
  <si>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</si>
  <si>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</si>
  <si>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</si>
  <si>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</si>
  <si>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</si>
  <si>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</si>
  <si>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</si>
  <si>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</si>
  <si>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</si>
  <si>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</si>
  <si>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</si>
  <si>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</si>
  <si>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</si>
  <si>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</si>
  <si>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</si>
  <si>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</si>
  <si>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</si>
  <si>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</si>
  <si>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</si>
  <si>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</si>
  <si>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</si>
  <si>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</si>
  <si>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</si>
  <si>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</si>
  <si>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</si>
  <si>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</si>
  <si>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</si>
  <si>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</si>
  <si>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</si>
  <si>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</si>
  <si>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</si>
  <si>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</si>
  <si>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</si>
  <si>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</si>
  <si>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</si>
  <si>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</si>
  <si>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</si>
  <si>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</si>
  <si>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</si>
  <si>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</si>
  <si>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</si>
  <si>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</si>
  <si>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</si>
  <si>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</si>
  <si>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</si>
  <si>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</si>
  <si>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</si>
  <si>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</si>
  <si>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</si>
  <si>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</si>
  <si>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</si>
  <si>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</si>
  <si>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</si>
  <si>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</si>
  <si>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</si>
  <si>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</si>
  <si>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</si>
  <si>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</si>
  <si>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</si>
  <si>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</si>
  <si>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</si>
  <si>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</si>
  <si>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</si>
  <si>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</si>
  <si>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</si>
  <si>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</si>
  <si>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</si>
  <si>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</si>
  <si>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</si>
  <si>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</si>
  <si>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</si>
  <si>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</si>
  <si>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</si>
  <si>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</si>
  <si>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</si>
  <si>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</si>
  <si>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</si>
  <si>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</si>
  <si>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</si>
  <si>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</si>
  <si>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</si>
  <si>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</si>
  <si>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</si>
  <si>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</si>
  <si>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</si>
  <si>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</si>
  <si>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</si>
  <si>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</si>
  <si>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</si>
  <si>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</si>
  <si>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</si>
  <si>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</si>
  <si>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</si>
  <si>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</si>
  <si>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</si>
  <si>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</si>
  <si>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</si>
  <si>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</si>
  <si>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</si>
  <si>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</si>
  <si>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</si>
  <si>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</si>
  <si>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</si>
  <si>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</si>
  <si>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</si>
  <si>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</si>
  <si>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</si>
  <si>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</si>
  <si>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</si>
  <si>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</si>
  <si>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</si>
  <si>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</si>
  <si>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</si>
  <si>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</si>
  <si>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</si>
  <si>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</si>
  <si>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</si>
  <si>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</si>
  <si>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</si>
  <si>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</si>
  <si>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</si>
  <si>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</si>
  <si>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</si>
  <si>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</si>
  <si>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</si>
  <si>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</si>
  <si>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</si>
  <si>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</si>
  <si>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</si>
  <si>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</si>
  <si>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</si>
  <si>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</si>
  <si>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</si>
  <si>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</si>
  <si>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</si>
  <si>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</si>
  <si>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</si>
  <si>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</si>
  <si>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</si>
  <si>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</si>
  <si>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</si>
  <si>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</si>
  <si>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</si>
  <si>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</si>
  <si>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</si>
  <si>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</si>
  <si>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</si>
  <si>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</si>
  <si>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</si>
  <si>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</si>
  <si>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</si>
  <si>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</si>
  <si>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</si>
  <si>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</si>
  <si>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</si>
  <si>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</si>
  <si>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</si>
  <si>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</si>
  <si>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</si>
  <si>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</si>
  <si>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</si>
  <si>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</si>
  <si>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</si>
  <si>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</si>
  <si>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</si>
  <si>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</si>
  <si>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</si>
  <si>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</si>
  <si>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</si>
  <si>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</si>
  <si>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</si>
  <si>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</si>
  <si>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</si>
  <si>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</si>
  <si>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</si>
  <si>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</si>
  <si>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</si>
  <si>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</si>
  <si>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</si>
  <si>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</si>
  <si>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</si>
  <si>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</si>
  <si>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</si>
  <si>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</si>
  <si>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</si>
  <si>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</si>
  <si>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</si>
  <si>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</si>
  <si>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</si>
  <si>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</si>
  <si>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</si>
  <si>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</si>
  <si>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</si>
  <si>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</si>
  <si>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</si>
  <si>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</si>
  <si>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</si>
  <si>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</si>
  <si>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</si>
  <si>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</si>
  <si>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</si>
  <si>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</si>
  <si>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</si>
  <si>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</si>
  <si>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</si>
  <si>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</si>
  <si>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</si>
  <si>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</si>
  <si>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</si>
  <si>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</si>
  <si>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</si>
  <si>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</si>
  <si>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</si>
  <si>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</si>
  <si>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</si>
  <si>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</si>
  <si>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</si>
  <si>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</si>
  <si>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</si>
  <si>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</si>
  <si>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</si>
  <si>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</si>
  <si>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</si>
  <si>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</si>
  <si>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</si>
  <si>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</si>
  <si>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</si>
  <si>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</si>
  <si>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</si>
  <si>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</si>
  <si>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</si>
  <si>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</si>
  <si>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</si>
  <si>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</si>
  <si>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</si>
  <si>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</si>
  <si>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</si>
  <si>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</si>
  <si>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</si>
  <si>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</si>
  <si>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</si>
  <si>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</si>
  <si>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</si>
  <si>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</si>
  <si>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</si>
  <si>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</si>
  <si>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</si>
  <si>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</si>
  <si>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</si>
  <si>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</si>
  <si>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</si>
  <si>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</si>
  <si>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</si>
  <si>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</si>
  <si>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</si>
  <si>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</si>
  <si>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</si>
  <si>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</si>
  <si>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</si>
  <si>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</si>
  <si>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</si>
  <si>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</si>
  <si>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</si>
  <si>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</si>
  <si>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</si>
  <si>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</si>
  <si>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</si>
  <si>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</si>
  <si>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</si>
  <si>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</si>
  <si>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</si>
  <si>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</si>
  <si>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</si>
  <si>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</si>
  <si>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</si>
  <si>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</si>
  <si>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</si>
  <si>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</si>
  <si>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</si>
  <si>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</si>
  <si>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</si>
  <si>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</si>
  <si>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</si>
  <si>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</si>
  <si>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</si>
  <si>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</si>
  <si>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</si>
  <si>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</si>
  <si>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</si>
  <si>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</si>
  <si>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</si>
  <si>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</si>
  <si>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</si>
  <si>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</si>
  <si>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</si>
  <si>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</si>
  <si>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</si>
  <si>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</si>
  <si>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</si>
  <si>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</si>
  <si>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</si>
  <si>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</si>
  <si>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</si>
  <si>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</si>
  <si>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</si>
  <si>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</si>
  <si>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</si>
  <si>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</si>
  <si>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</si>
  <si>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</si>
  <si>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</si>
  <si>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</si>
  <si>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</si>
  <si>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</si>
  <si>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</si>
  <si>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</si>
  <si>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</si>
  <si>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</si>
  <si>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</si>
  <si>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</si>
  <si>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</si>
  <si>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</si>
  <si>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</si>
  <si>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</si>
  <si>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</si>
  <si>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</si>
  <si>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</si>
  <si>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</si>
  <si>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</si>
  <si>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</si>
  <si>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</si>
  <si>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</si>
  <si>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</si>
  <si>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</si>
  <si>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</si>
  <si>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</si>
  <si>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</si>
  <si>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</si>
  <si>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</si>
  <si>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</si>
  <si>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</si>
  <si>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</si>
  <si>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</si>
  <si>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</si>
  <si>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</si>
  <si>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</si>
  <si>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</si>
  <si>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</si>
  <si>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</si>
  <si>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</si>
  <si>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</si>
  <si>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</si>
  <si>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</si>
  <si>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</si>
  <si>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</si>
  <si>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</si>
  <si>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</si>
  <si>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</si>
  <si>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</si>
  <si>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</si>
  <si>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</si>
  <si>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</si>
  <si>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</si>
  <si>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</si>
  <si>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</si>
  <si>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</si>
  <si>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</si>
  <si>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</si>
  <si>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</si>
  <si>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</si>
  <si>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</si>
  <si>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</si>
  <si>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</si>
  <si>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</si>
  <si>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</si>
  <si>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</si>
  <si>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</si>
  <si>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</si>
  <si>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</si>
  <si>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</si>
  <si>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</si>
  <si>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</si>
  <si>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</si>
  <si>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</si>
  <si>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</si>
  <si>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</si>
  <si>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</si>
  <si>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</si>
  <si>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</si>
  <si>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</si>
  <si>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</si>
  <si>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</si>
  <si>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</si>
  <si>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</si>
  <si>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</si>
  <si>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</si>
  <si>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</si>
  <si>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</si>
  <si>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</si>
  <si>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</si>
  <si>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</si>
  <si>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</si>
  <si>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</si>
  <si>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</si>
  <si>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</si>
  <si>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</si>
  <si>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</si>
  <si>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</si>
  <si>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</si>
  <si>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</si>
  <si>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</si>
  <si>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</si>
  <si>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</si>
  <si>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</si>
  <si>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</si>
  <si>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</si>
  <si>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</si>
  <si>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</si>
  <si>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</si>
  <si>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</si>
  <si>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</si>
  <si>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</si>
  <si>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</si>
  <si>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</si>
  <si>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</si>
  <si>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</si>
  <si>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</si>
  <si>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</si>
  <si>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</si>
  <si>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</si>
  <si>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</si>
  <si>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</si>
  <si>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</si>
  <si>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</si>
  <si>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</si>
  <si>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</si>
  <si>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</si>
  <si>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</si>
  <si>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</si>
  <si>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</si>
  <si>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</si>
  <si>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</si>
  <si>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</si>
  <si>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</si>
  <si>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</si>
  <si>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</si>
  <si>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</si>
  <si>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</si>
  <si>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</si>
  <si>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</si>
  <si>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</si>
  <si>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</si>
  <si>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</si>
  <si>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</si>
  <si>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</si>
  <si>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</si>
  <si>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</si>
  <si>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</si>
  <si>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</si>
  <si>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</si>
  <si>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</si>
  <si>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</si>
  <si>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</si>
  <si>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</si>
  <si>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</si>
  <si>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</si>
  <si>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</si>
  <si>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</si>
  <si>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</si>
  <si>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</si>
  <si>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</si>
  <si>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</si>
  <si>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</si>
  <si>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</si>
  <si>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</si>
  <si>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</si>
  <si>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</si>
  <si>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</si>
  <si>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</si>
  <si>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</si>
  <si>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</si>
  <si>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</si>
  <si>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</si>
  <si>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</si>
  <si>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</si>
  <si>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</si>
  <si>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</si>
  <si>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</si>
  <si>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</si>
  <si>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</si>
  <si>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</si>
  <si>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</si>
  <si>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</si>
  <si>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</si>
  <si>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</si>
  <si>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</si>
  <si>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</si>
  <si>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</si>
  <si>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</si>
  <si>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</si>
  <si>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</si>
  <si>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</si>
  <si>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</si>
  <si>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</si>
  <si>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</si>
  <si>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</si>
  <si>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</si>
  <si>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</si>
  <si>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</si>
  <si>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</si>
  <si>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</si>
  <si>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</si>
  <si>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</si>
  <si>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</si>
  <si>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</si>
  <si>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</si>
  <si>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</si>
  <si>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</si>
  <si>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</si>
  <si>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</si>
  <si>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</si>
  <si>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</si>
  <si>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</si>
  <si>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</si>
  <si>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</si>
  <si>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</si>
  <si>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</si>
  <si>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</si>
  <si>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</si>
  <si>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</si>
  <si>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</si>
  <si>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</si>
  <si>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</si>
  <si>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</si>
  <si>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</si>
  <si>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</si>
  <si>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</si>
  <si>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</si>
  <si>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</si>
  <si>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</si>
  <si>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</si>
  <si>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</si>
  <si>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</si>
  <si>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</si>
  <si>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</si>
  <si>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</si>
  <si>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</si>
  <si>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</si>
  <si>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</si>
  <si>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</si>
  <si>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</si>
  <si>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</si>
  <si>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</si>
  <si>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</si>
  <si>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</si>
  <si>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</si>
  <si>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</si>
  <si>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</si>
  <si>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</si>
  <si>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</si>
  <si>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</si>
  <si>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</si>
  <si>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</si>
  <si>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</si>
  <si>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</si>
  <si>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</si>
  <si>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</si>
  <si>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</si>
  <si>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</si>
  <si>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</si>
  <si>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</si>
  <si>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</si>
  <si>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</si>
  <si>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</si>
  <si>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</si>
  <si>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</si>
  <si>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</si>
  <si>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</si>
  <si>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</si>
  <si>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</si>
  <si>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</si>
  <si>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</si>
  <si>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</si>
  <si>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</si>
  <si>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</si>
  <si>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</si>
  <si>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</si>
  <si>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</si>
  <si>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</si>
  <si>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</si>
  <si>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</si>
  <si>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</si>
  <si>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</si>
  <si>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</si>
  <si>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</si>
  <si>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</si>
  <si>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</si>
  <si>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</si>
  <si>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</si>
  <si>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</si>
  <si>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</si>
  <si>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</si>
  <si>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</si>
  <si>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</si>
  <si>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</si>
  <si>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</si>
  <si>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</si>
  <si>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</si>
  <si>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</si>
  <si>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</si>
  <si>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</si>
  <si>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</si>
  <si>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</si>
  <si>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</si>
  <si>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</si>
  <si>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</si>
  <si>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</si>
  <si>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</si>
  <si>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</si>
  <si>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</si>
  <si>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</si>
  <si>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</si>
  <si>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</si>
  <si>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</si>
  <si>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</si>
  <si>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</si>
  <si>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</si>
  <si>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</si>
  <si>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</si>
  <si>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</si>
  <si>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</si>
  <si>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</si>
  <si>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</si>
  <si>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</si>
  <si>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</si>
  <si>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</si>
  <si>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</si>
  <si>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</si>
  <si>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</si>
  <si>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</si>
  <si>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</si>
  <si>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</si>
  <si>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</si>
  <si>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</si>
  <si>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</si>
  <si>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</si>
  <si>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</si>
  <si>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</si>
  <si>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</si>
  <si>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</si>
  <si>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</si>
  <si>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</si>
  <si>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</si>
  <si>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</si>
  <si>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</si>
  <si>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</si>
  <si>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</si>
  <si>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</si>
  <si>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</si>
  <si>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</si>
  <si>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</si>
  <si>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</si>
  <si>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</si>
  <si>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</si>
  <si>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</si>
  <si>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</si>
  <si>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</si>
  <si>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</si>
  <si>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</si>
  <si>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</si>
  <si>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</si>
  <si>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</si>
  <si>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</si>
  <si>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</si>
  <si>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</si>
  <si>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</si>
  <si>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</si>
  <si>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</si>
  <si>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</si>
  <si>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</si>
  <si>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</si>
  <si>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</si>
  <si>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</si>
  <si>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</si>
  <si>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</si>
  <si>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</si>
  <si>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</si>
  <si>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</si>
  <si>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</si>
  <si>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</si>
  <si>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</si>
  <si>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</si>
  <si>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</si>
  <si>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</si>
  <si>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</si>
  <si>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</si>
  <si>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</si>
  <si>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</si>
  <si>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</si>
  <si>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</si>
  <si>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</si>
  <si>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</si>
  <si>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</si>
  <si>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</si>
  <si>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</si>
  <si>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</si>
  <si>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</si>
  <si>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</si>
  <si>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</si>
  <si>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</si>
  <si>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</si>
  <si>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</si>
  <si>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</si>
  <si>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</si>
  <si>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</si>
  <si>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</si>
  <si>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</si>
  <si>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</si>
  <si>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</si>
  <si>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</si>
  <si>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</si>
  <si>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</si>
  <si>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</si>
  <si>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</si>
  <si>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</si>
  <si>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</si>
  <si>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</si>
  <si>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</si>
  <si>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</si>
  <si>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</si>
  <si>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</si>
  <si>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</si>
  <si>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</si>
  <si>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</si>
  <si>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</si>
  <si>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</si>
  <si>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</si>
  <si>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</si>
  <si>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</si>
  <si>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</si>
  <si>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</si>
  <si>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</si>
  <si>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</si>
  <si>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</si>
  <si>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</si>
  <si>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</si>
  <si>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</si>
  <si>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</si>
  <si>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</si>
  <si>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</si>
  <si>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</si>
  <si>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</si>
  <si>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</si>
  <si>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</si>
  <si>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</si>
  <si>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</si>
  <si>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</si>
  <si>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</si>
  <si>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</si>
  <si>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</si>
  <si>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</si>
  <si>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</si>
  <si>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</si>
  <si>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</si>
  <si>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</si>
  <si>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</si>
  <si>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</si>
  <si>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</si>
  <si>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</si>
  <si>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</si>
  <si>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</si>
  <si>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</si>
  <si>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</si>
  <si>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</si>
  <si>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</si>
  <si>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</si>
  <si>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</si>
  <si>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</si>
  <si>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</si>
  <si>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</si>
  <si>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</si>
  <si>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</si>
  <si>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</si>
  <si>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</si>
  <si>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</si>
  <si>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</si>
  <si>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</si>
  <si>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</si>
  <si>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</si>
  <si>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</si>
  <si>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</si>
  <si>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</si>
  <si>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</si>
  <si>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</si>
  <si>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</si>
  <si>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</si>
  <si>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</si>
  <si>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</si>
  <si>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</si>
  <si>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</si>
  <si>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</si>
  <si>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</si>
  <si>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</si>
  <si>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</si>
  <si>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</si>
  <si>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</si>
  <si>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</si>
  <si>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</si>
  <si>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</si>
  <si>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</si>
  <si>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</si>
  <si>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</si>
  <si>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</si>
  <si>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</si>
  <si>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</si>
  <si>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</si>
  <si>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</si>
  <si>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</si>
  <si>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</si>
  <si>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</si>
  <si>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</si>
  <si>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</si>
  <si>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</si>
  <si>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</si>
  <si>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</si>
  <si>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</si>
  <si>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</si>
  <si>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</si>
  <si>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</si>
  <si>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</si>
  <si>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</si>
  <si>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</si>
  <si>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</si>
  <si>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</si>
  <si>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</si>
  <si>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</si>
  <si>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</si>
  <si>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</si>
  <si>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</si>
  <si>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01.01.2019</t>
  </si>
  <si>
    <t>31.12.2023</t>
  </si>
  <si>
    <t>REGION_ID</t>
  </si>
  <si>
    <t>REGION_NAME</t>
  </si>
  <si>
    <t>RST_ORG_ID</t>
  </si>
  <si>
    <t>ORG_NAME</t>
  </si>
  <si>
    <t>INN_NAME</t>
  </si>
  <si>
    <t>KPP_NAME</t>
  </si>
  <si>
    <t>ORG_START_DATE</t>
  </si>
  <si>
    <t>ORG_END_DATE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</si>
  <si>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</si>
  <si>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</si>
  <si>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</si>
  <si>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</si>
  <si>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</si>
  <si>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</si>
  <si>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</si>
  <si>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</si>
  <si>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</si>
  <si>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</si>
  <si>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</si>
  <si>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</si>
  <si>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615250001</t>
  </si>
  <si>
    <t>28796046</t>
  </si>
  <si>
    <t>АО "ГТ Энерго"</t>
  </si>
  <si>
    <t>7703806647</t>
  </si>
  <si>
    <t>772801001</t>
  </si>
  <si>
    <t>26560525</t>
  </si>
  <si>
    <t>АО "ГУ ЖКХ"</t>
  </si>
  <si>
    <t>5116000922</t>
  </si>
  <si>
    <t>511601001</t>
  </si>
  <si>
    <t>13-05-2009 00:00:00</t>
  </si>
  <si>
    <t>30872564</t>
  </si>
  <si>
    <t>АО "Главное управление обустройства войск"</t>
  </si>
  <si>
    <t>7703702341</t>
  </si>
  <si>
    <t>770401001</t>
  </si>
  <si>
    <t>23-01-2017 00:00:00</t>
  </si>
  <si>
    <t>26457273</t>
  </si>
  <si>
    <t>АО "Донэнерго"</t>
  </si>
  <si>
    <t>6163089292</t>
  </si>
  <si>
    <t>616301001</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</si>
  <si>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</si>
  <si>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</si>
  <si>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</si>
  <si>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</si>
  <si>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</si>
  <si>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</si>
  <si>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</si>
  <si>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</si>
  <si>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</si>
  <si>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</si>
  <si>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</si>
  <si>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616601001</t>
  </si>
  <si>
    <t>01-01-2018 00:00:00</t>
  </si>
  <si>
    <t>26382583</t>
  </si>
  <si>
    <t>АО "Сервис-ЖКХ"</t>
  </si>
  <si>
    <t>6126101985</t>
  </si>
  <si>
    <t>612601001</t>
  </si>
  <si>
    <t>26457311</t>
  </si>
  <si>
    <t>АО "Теплокоммунэнерго"</t>
  </si>
  <si>
    <t>6165199445</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</si>
  <si>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</si>
  <si>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</si>
  <si>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</si>
  <si>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</si>
  <si>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</si>
  <si>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</si>
  <si>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</si>
  <si>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</si>
  <si>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</si>
  <si>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</si>
  <si>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</si>
  <si>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</si>
  <si>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</si>
  <si>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</si>
  <si>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</si>
  <si>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</si>
  <si>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</si>
  <si>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</si>
  <si>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</si>
  <si>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</si>
  <si>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</si>
  <si>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</si>
  <si>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</si>
  <si>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</si>
  <si>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</si>
  <si>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</si>
  <si>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616501001</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</si>
  <si>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</si>
  <si>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</si>
  <si>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</si>
  <si>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</si>
  <si>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</si>
  <si>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</si>
  <si>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</si>
  <si>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</si>
  <si>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</si>
  <si>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</si>
  <si>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</si>
  <si>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</si>
  <si>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</si>
  <si>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26436677</t>
  </si>
  <si>
    <t>ЗАО "Ростовобувь"</t>
  </si>
  <si>
    <t>6152000503</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</si>
  <si>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</si>
  <si>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</si>
  <si>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</si>
  <si>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</si>
  <si>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</si>
  <si>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</si>
  <si>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</si>
  <si>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</si>
  <si>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</si>
  <si>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</si>
  <si>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26382587</t>
  </si>
  <si>
    <t>МП ЖКХ</t>
  </si>
  <si>
    <t>6132000738</t>
  </si>
  <si>
    <t>613201001</t>
  </si>
  <si>
    <t>26637060</t>
  </si>
  <si>
    <t>МП РСП "Возрождение"</t>
  </si>
  <si>
    <t>6127012801</t>
  </si>
  <si>
    <t>612701001</t>
  </si>
  <si>
    <t>17-06-2010 00:00:00</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</si>
  <si>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</si>
  <si>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</si>
  <si>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</si>
  <si>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</si>
  <si>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</si>
  <si>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</si>
  <si>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</si>
  <si>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</si>
  <si>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</si>
  <si>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</si>
  <si>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</si>
  <si>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</si>
  <si>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</si>
  <si>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</si>
  <si>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</si>
  <si>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</si>
  <si>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</si>
  <si>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</si>
  <si>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</si>
  <si>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</si>
  <si>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26446617</t>
  </si>
  <si>
    <t>МУП "Жилищно-эксплуатационное управление"</t>
  </si>
  <si>
    <t>6154070665</t>
  </si>
  <si>
    <t>26449438</t>
  </si>
  <si>
    <t>МУП "Заветинские теплосети"</t>
  </si>
  <si>
    <t>6110002700</t>
  </si>
  <si>
    <t>611001001</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</si>
  <si>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</si>
  <si>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</si>
  <si>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</si>
  <si>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</si>
  <si>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</si>
  <si>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</si>
  <si>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</si>
  <si>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</si>
  <si>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</si>
  <si>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</si>
  <si>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615301001</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</si>
  <si>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</si>
  <si>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</si>
  <si>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</si>
  <si>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</si>
  <si>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</si>
  <si>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</si>
  <si>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</si>
  <si>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</si>
  <si>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</si>
  <si>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26446567</t>
  </si>
  <si>
    <t>МУП "Таганрогэнерго"</t>
  </si>
  <si>
    <t>6154085894</t>
  </si>
  <si>
    <t>26445059</t>
  </si>
  <si>
    <t>МУП "Тарасовские тепловые сети"</t>
  </si>
  <si>
    <t>6133002600</t>
  </si>
  <si>
    <t>613301001</t>
  </si>
  <si>
    <t>30354166</t>
  </si>
  <si>
    <t>МУП "Тепловые сети"</t>
  </si>
  <si>
    <t>6154097882</t>
  </si>
  <si>
    <t>26457384</t>
  </si>
  <si>
    <t>МУП "Тепловые сети" г. Новочеркасска</t>
  </si>
  <si>
    <t>6150020222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</si>
  <si>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</si>
  <si>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</si>
  <si>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</si>
  <si>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</si>
  <si>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</si>
  <si>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</si>
  <si>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</si>
  <si>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</si>
  <si>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</si>
  <si>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</si>
  <si>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</si>
  <si>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</si>
  <si>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</si>
  <si>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</si>
  <si>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</si>
  <si>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</si>
  <si>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</si>
  <si>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610201001</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</si>
  <si>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</si>
  <si>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</si>
  <si>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</si>
  <si>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</si>
  <si>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</si>
  <si>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</si>
  <si>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</si>
  <si>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</si>
  <si>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27794430</t>
  </si>
  <si>
    <t>МУП ЖКХ "Красносадовское" Красносадовского сельского поселения</t>
  </si>
  <si>
    <t>6101931536</t>
  </si>
  <si>
    <t>610101001</t>
  </si>
  <si>
    <t>26374620</t>
  </si>
  <si>
    <t>МУП КХ Песчанокопского района</t>
  </si>
  <si>
    <t>6127010900</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</si>
  <si>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</si>
  <si>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</si>
  <si>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</si>
  <si>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</si>
  <si>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</si>
  <si>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</si>
  <si>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</si>
  <si>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</si>
  <si>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</si>
  <si>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</si>
  <si>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</si>
  <si>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</si>
  <si>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</si>
  <si>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</si>
  <si>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</si>
  <si>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</si>
  <si>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</si>
  <si>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</si>
  <si>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</si>
  <si>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</si>
  <si>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</si>
  <si>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</si>
  <si>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</si>
  <si>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</si>
  <si>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</si>
  <si>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</si>
  <si>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26446002</t>
  </si>
  <si>
    <t>ОАО "31 завод авиационного технологического оборудования"</t>
  </si>
  <si>
    <t>6150052190</t>
  </si>
  <si>
    <t>26645111</t>
  </si>
  <si>
    <t>ОАО "Батайское"</t>
  </si>
  <si>
    <t>6101001530</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</si>
  <si>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</si>
  <si>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</si>
  <si>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</si>
  <si>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</si>
  <si>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</si>
  <si>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</si>
  <si>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</si>
  <si>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</si>
  <si>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</si>
  <si>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</si>
  <si>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</si>
  <si>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</si>
  <si>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26380959</t>
  </si>
  <si>
    <t>ОАО "ЖКХ Волгодонского района"</t>
  </si>
  <si>
    <t>6107008243</t>
  </si>
  <si>
    <t>610701001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</si>
  <si>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</si>
  <si>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</si>
  <si>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</si>
  <si>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</si>
  <si>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</si>
  <si>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</si>
  <si>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</si>
  <si>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</si>
  <si>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</si>
  <si>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</si>
  <si>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</si>
  <si>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</si>
  <si>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</si>
  <si>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</si>
  <si>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</si>
  <si>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</si>
  <si>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</si>
  <si>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</si>
  <si>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</si>
  <si>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</si>
  <si>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</si>
  <si>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</si>
  <si>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</si>
  <si>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</si>
  <si>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</si>
  <si>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</si>
  <si>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</si>
  <si>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</si>
  <si>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26446563</t>
  </si>
  <si>
    <t>ОАО "Шахтинский завод Гидропривод"</t>
  </si>
  <si>
    <t>6155010796</t>
  </si>
  <si>
    <t>615501001</t>
  </si>
  <si>
    <t>26449160</t>
  </si>
  <si>
    <t>ОАО "Экспериментальная ТЭС"</t>
  </si>
  <si>
    <t>6148012030</t>
  </si>
  <si>
    <t>26445896</t>
  </si>
  <si>
    <t>ОАО "Энергопром - Новочеркасский электродный завод"</t>
  </si>
  <si>
    <t>6150003065</t>
  </si>
  <si>
    <t>26446575</t>
  </si>
  <si>
    <t>ОАО РТП Авторемонтник</t>
  </si>
  <si>
    <t>6153002380</t>
  </si>
  <si>
    <t>26778073</t>
  </si>
  <si>
    <t>ООО "АКДЭНЕРГО"</t>
  </si>
  <si>
    <t>6102026104</t>
  </si>
  <si>
    <t>26586585</t>
  </si>
  <si>
    <t>ООО "Азовский морской порт"</t>
  </si>
  <si>
    <t>6140001622</t>
  </si>
  <si>
    <t>28814140</t>
  </si>
  <si>
    <t>ООО "Азовэнергомаш"</t>
  </si>
  <si>
    <t>6165150231</t>
  </si>
  <si>
    <t>26436852</t>
  </si>
  <si>
    <t>ООО "Ареал"</t>
  </si>
  <si>
    <t>6167081858</t>
  </si>
  <si>
    <t>28485857</t>
  </si>
  <si>
    <t>ООО "Вавилон-Сервис"</t>
  </si>
  <si>
    <t>6161045243</t>
  </si>
  <si>
    <t>616101001</t>
  </si>
  <si>
    <t>30897159</t>
  </si>
  <si>
    <t>ООО "Волгодонская тепловая генерация"</t>
  </si>
  <si>
    <t>6143088300</t>
  </si>
  <si>
    <t>614301001</t>
  </si>
  <si>
    <t>01-01-2017 00:00:00</t>
  </si>
  <si>
    <t>28422605</t>
  </si>
  <si>
    <t>ООО "Волгодонские тепловые сети"</t>
  </si>
  <si>
    <t>6143081351</t>
  </si>
  <si>
    <t>31-05-2013 00:00:00</t>
  </si>
  <si>
    <t>27946514</t>
  </si>
  <si>
    <t>ООО "Донская тепловая компания"</t>
  </si>
  <si>
    <t>6168056942</t>
  </si>
  <si>
    <t>26380977</t>
  </si>
  <si>
    <t>ООО "Жилищник"</t>
  </si>
  <si>
    <t>6130703051</t>
  </si>
  <si>
    <t>613001001</t>
  </si>
  <si>
    <t>31038140</t>
  </si>
  <si>
    <t>ООО "Издательство"МОЛОТ"</t>
  </si>
  <si>
    <t>6168093510</t>
  </si>
  <si>
    <t>30916594</t>
  </si>
  <si>
    <t>ООО "ККПД-Инвест"</t>
  </si>
  <si>
    <t>6168014188</t>
  </si>
  <si>
    <t>28943166</t>
  </si>
  <si>
    <t>ООО "КОВЧЕГ"</t>
  </si>
  <si>
    <t>7725821712</t>
  </si>
  <si>
    <t>772501001</t>
  </si>
  <si>
    <t>30842639</t>
  </si>
  <si>
    <t>ООО "КОМФОРТ"</t>
  </si>
  <si>
    <t>6141049585</t>
  </si>
  <si>
    <t>28983457</t>
  </si>
  <si>
    <t>ООО "Каменский машиностроительный завод"</t>
  </si>
  <si>
    <t>6147038445</t>
  </si>
  <si>
    <t>30370942</t>
  </si>
  <si>
    <t>ООО "ЛЕГИОН ГРУПП"</t>
  </si>
  <si>
    <t>6165558503</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</si>
  <si>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</si>
  <si>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</si>
  <si>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</si>
  <si>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</si>
  <si>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</si>
  <si>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</si>
  <si>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</si>
  <si>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</si>
  <si>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</si>
  <si>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</si>
  <si>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</si>
  <si>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</si>
  <si>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28821617</t>
  </si>
  <si>
    <t>ООО "Нефто-Юг"</t>
  </si>
  <si>
    <t>6165001166</t>
  </si>
  <si>
    <t>26374611</t>
  </si>
  <si>
    <t>ООО "Обливское МТП"</t>
  </si>
  <si>
    <t>6124003816</t>
  </si>
  <si>
    <t>612401001</t>
  </si>
  <si>
    <t>26636891</t>
  </si>
  <si>
    <t>ООО "Орион"</t>
  </si>
  <si>
    <t>6148559391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</si>
  <si>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</si>
  <si>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</si>
  <si>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</si>
  <si>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</si>
  <si>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</si>
  <si>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</si>
  <si>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</si>
  <si>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30954389</t>
  </si>
  <si>
    <t>ООО "Распределенная генерация"</t>
  </si>
  <si>
    <t>6163134315</t>
  </si>
  <si>
    <t>11-03-2014 00:00:00</t>
  </si>
  <si>
    <t>27898254</t>
  </si>
  <si>
    <t>ООО "Ремонтно-строительное предприятие"</t>
  </si>
  <si>
    <t>6148655271</t>
  </si>
  <si>
    <t>27601891</t>
  </si>
  <si>
    <t>ООО "Речной порт"</t>
  </si>
  <si>
    <t>6164099374</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</si>
  <si>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</si>
  <si>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</si>
  <si>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</si>
  <si>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</si>
  <si>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</si>
  <si>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</si>
  <si>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</si>
  <si>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</si>
  <si>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</si>
  <si>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</si>
  <si>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</si>
  <si>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</si>
  <si>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</si>
  <si>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</si>
  <si>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</si>
  <si>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</si>
  <si>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</si>
  <si>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</si>
  <si>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</si>
  <si>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</si>
  <si>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</si>
  <si>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</si>
  <si>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</si>
  <si>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</si>
  <si>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</si>
  <si>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</si>
  <si>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</si>
  <si>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26457607</t>
  </si>
  <si>
    <t>ООО "Ростовтеплоэнерго" филиал Северный Чертковский участок</t>
  </si>
  <si>
    <t>613802001</t>
  </si>
  <si>
    <t>26786996</t>
  </si>
  <si>
    <t>ООО "Ростовтеплоэнерго" филиал Семикаракорского района</t>
  </si>
  <si>
    <t>613245001</t>
  </si>
  <si>
    <t>26448728</t>
  </si>
  <si>
    <t>ООО "Ростсельмашэнерго"</t>
  </si>
  <si>
    <t>6166047727</t>
  </si>
  <si>
    <t>30843114</t>
  </si>
  <si>
    <t>ООО "СВЕТПРОМГАЗ"</t>
  </si>
  <si>
    <t>6162069230</t>
  </si>
  <si>
    <t>616201001</t>
  </si>
  <si>
    <t>28976314</t>
  </si>
  <si>
    <t>ООО "Сальскэнергосбыт"</t>
  </si>
  <si>
    <t>6153034270</t>
  </si>
  <si>
    <t>26382572</t>
  </si>
  <si>
    <t>ООО "Сигма"</t>
  </si>
  <si>
    <t>6102015102</t>
  </si>
  <si>
    <t>27946538</t>
  </si>
  <si>
    <t>ООО "СпецМонтаж"</t>
  </si>
  <si>
    <t>3528087774</t>
  </si>
  <si>
    <t>352801001</t>
  </si>
  <si>
    <t>30802811</t>
  </si>
  <si>
    <t>ООО "ТЭЦ-1"</t>
  </si>
  <si>
    <t>6143087498</t>
  </si>
  <si>
    <t>31185022</t>
  </si>
  <si>
    <t>ООО "Таганрогская генерирующая компания"</t>
  </si>
  <si>
    <t>6154150744</t>
  </si>
  <si>
    <t>28868003</t>
  </si>
  <si>
    <t>ООО "Тагстройсервис"</t>
  </si>
  <si>
    <t>6154558967</t>
  </si>
  <si>
    <t>28978534</t>
  </si>
  <si>
    <t>ООО "ТеплоДом"</t>
  </si>
  <si>
    <t>6165191615</t>
  </si>
  <si>
    <t>20-01-2015 00:00:00</t>
  </si>
  <si>
    <t>28821346</t>
  </si>
  <si>
    <t>ООО "Тепловая Генерация"</t>
  </si>
  <si>
    <t>6154133668</t>
  </si>
  <si>
    <t>26445942</t>
  </si>
  <si>
    <t>ООО "Тепловые сети"</t>
  </si>
  <si>
    <t>6125024777</t>
  </si>
  <si>
    <t>612501001</t>
  </si>
  <si>
    <t>30992135</t>
  </si>
  <si>
    <t>ООО "Теплонасосные системы"</t>
  </si>
  <si>
    <t>6151019526</t>
  </si>
  <si>
    <t>04-04-2016 00:00:00</t>
  </si>
  <si>
    <t>26445734</t>
  </si>
  <si>
    <t>6151055122</t>
  </si>
  <si>
    <t>28980513</t>
  </si>
  <si>
    <t>ООО "Теплоснабжающая организация "Александровский"</t>
  </si>
  <si>
    <t>6163135767</t>
  </si>
  <si>
    <t>28446793</t>
  </si>
  <si>
    <t>ООО "Топливно - Энергетическая компания"</t>
  </si>
  <si>
    <t>6154088327</t>
  </si>
  <si>
    <t>30383281</t>
  </si>
  <si>
    <t>ООО "УК "Сокол-Энергосбыт"</t>
  </si>
  <si>
    <t>6162058855</t>
  </si>
  <si>
    <t>27893378</t>
  </si>
  <si>
    <t>ООО "Углегорские сети"</t>
  </si>
  <si>
    <t>6134011291</t>
  </si>
  <si>
    <t>613401001</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</si>
  <si>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</si>
  <si>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</si>
  <si>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</si>
  <si>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</si>
  <si>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</si>
  <si>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</si>
  <si>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</si>
  <si>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</si>
  <si>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</si>
  <si>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</si>
  <si>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</si>
  <si>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</si>
  <si>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</si>
  <si>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</si>
  <si>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</si>
  <si>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</si>
  <si>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</si>
  <si>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</si>
  <si>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</si>
  <si>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</si>
  <si>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</si>
  <si>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</si>
  <si>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</si>
  <si>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30354171</t>
  </si>
  <si>
    <t>ООО ММП ЖКХ "Содружество"</t>
  </si>
  <si>
    <t>6107008902</t>
  </si>
  <si>
    <t>30866798</t>
  </si>
  <si>
    <t>ОП "Ростовское" АО "ГУ ЖКХ"</t>
  </si>
  <si>
    <t>616545001</t>
  </si>
  <si>
    <t>26324422</t>
  </si>
  <si>
    <t>Открытое акционерное общество "ГТ-ТЭЦ Энерго"</t>
  </si>
  <si>
    <t>7703311228</t>
  </si>
  <si>
    <t>770301001</t>
  </si>
  <si>
    <t>27332164</t>
  </si>
  <si>
    <t>ПАО "Таганрогский авиационный научно-технический комплекс им. Г.М.Бериева"</t>
  </si>
  <si>
    <t>6154028021</t>
  </si>
  <si>
    <t>28492799</t>
  </si>
  <si>
    <t>РГСУ</t>
  </si>
  <si>
    <t>6163020389</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</si>
  <si>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</si>
  <si>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</si>
  <si>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</si>
  <si>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</si>
  <si>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</si>
  <si>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</si>
  <si>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</si>
  <si>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</si>
  <si>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</si>
  <si>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</si>
  <si>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</si>
  <si>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</si>
  <si>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</si>
  <si>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</si>
  <si>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</si>
  <si>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</si>
  <si>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</si>
  <si>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</si>
  <si>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</si>
  <si>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</si>
  <si>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26448903</t>
  </si>
  <si>
    <t>Товарищество собственников жилья №3</t>
  </si>
  <si>
    <t>6154055466</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</si>
  <si>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</si>
  <si>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</si>
  <si>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</si>
  <si>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</si>
  <si>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</si>
  <si>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</si>
  <si>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</si>
  <si>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</si>
  <si>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</si>
  <si>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</si>
  <si>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</si>
  <si>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</si>
  <si>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</si>
  <si>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</si>
  <si>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</si>
  <si>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</si>
  <si>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</si>
  <si>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</si>
  <si>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</si>
  <si>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</si>
  <si>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</si>
  <si>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</si>
  <si>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</si>
  <si>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</si>
  <si>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</si>
  <si>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</si>
  <si>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27357611</t>
  </si>
  <si>
    <t>Филиал ОАО "РЭУ" "Ростовский"</t>
  </si>
  <si>
    <t>7714783092</t>
  </si>
  <si>
    <t>28506895</t>
  </si>
  <si>
    <t>Филиал ООО "Сириус" в г. Новочеркасске</t>
  </si>
  <si>
    <t>7714652646</t>
  </si>
  <si>
    <t>615045001</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</si>
  <si>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</si>
  <si>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</si>
  <si>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</si>
  <si>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</si>
  <si>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</si>
  <si>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</si>
  <si>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6164266561</t>
  </si>
  <si>
    <t>615431001</t>
  </si>
  <si>
    <t>26764261</t>
  </si>
  <si>
    <t>производственное отделение "Южные электрические сети" филиала ПАО "МРСК Юга" - "Ростовэнерго"</t>
  </si>
  <si>
    <t>614032001</t>
  </si>
  <si>
    <t>WARM</t>
  </si>
  <si>
    <t>Региональная служба по тарифам Ростовской области</t>
  </si>
  <si>
    <t>17.12.2018</t>
  </si>
  <si>
    <t>www.rst.donland.ru</t>
  </si>
  <si>
    <t>83/55</t>
  </si>
  <si>
    <t>347360, Ростовская область, г. Волгодонск, ул. 4-я Заводская, 2</t>
  </si>
  <si>
    <t>Самборский Сергей Владимирович</t>
  </si>
  <si>
    <t>Лизякина Наталия Геннадиевна</t>
  </si>
  <si>
    <t>ведущий специалист</t>
  </si>
  <si>
    <t>8 (8639) 27-78-53</t>
  </si>
  <si>
    <t>nataliya.liziakina@rg.donpac.ru</t>
  </si>
  <si>
    <t>О</t>
  </si>
  <si>
    <t>Город Волгодонск, Город Волгодонск (60712000);</t>
  </si>
  <si>
    <t>1.1.2</t>
  </si>
  <si>
    <t>1.1.3</t>
  </si>
  <si>
    <t>1.1.4</t>
  </si>
  <si>
    <t>1.1.5</t>
  </si>
  <si>
    <t>https://portal.eias.ru/Portal/DownloadPage.aspx?type=12&amp;guid=d1df4430-db93-4e45-b45c-572ebf829732</t>
  </si>
  <si>
    <t>Договор теплоснабжения и поставки горячей воды (нежилые помещения)</t>
  </si>
  <si>
    <t>https://portal.eias.ru/Portal/DownloadPage.aspx?type=12&amp;guid=551dceb2-3799-48b4-b333-de544d4ee296</t>
  </si>
  <si>
    <t>Договор теплоснабжения (прочие)</t>
  </si>
  <si>
    <t>https://portal.eias.ru/Portal/DownloadPage.aspx?type=12&amp;guid=250bc860-a720-4b1d-a6a1-172dbd2cab49</t>
  </si>
  <si>
    <t>Договор теплоснабжения и поставки горячей воды (ТСН и ТСЖ)</t>
  </si>
  <si>
    <t>https://portal.eias.ru/Portal/DownloadPage.aspx?type=12&amp;guid=bbb064cc-5bde-4923-a87f-23c0ae229921</t>
  </si>
  <si>
    <t>Договор теплоснабжения и поставки горячей воды (УК)</t>
  </si>
  <si>
    <t>https://portal.eias.ru/Portal/DownloadPage.aspx?type=12&amp;guid=c3897beb-2818-4a7b-9a0c-19b25c57e363</t>
  </si>
  <si>
    <t>ГОСУДАРСТВЕННЫЙКОНТРАКТТЕПЛОСНАБЖЕНИЯ</t>
  </si>
  <si>
    <t>https://portal.eias.ru/Portal/DownloadPage.aspx?type=12&amp;guid=0fd3b017-1df4-413d-9acb-68c39f38ade4</t>
  </si>
  <si>
    <t>Проектдоговоранаподключение</t>
  </si>
  <si>
    <t>27.12.2018</t>
  </si>
  <si>
    <t>volgodonsk-ts.ru</t>
  </si>
  <si>
    <t>https://portal.eias.ru/Portal/DownloadPage.aspx?type=12&amp;guid=202a6d1c-ae14-41b0-93af-1ab5846398d8</t>
  </si>
  <si>
    <t>https://portal.eias.ru/Portal/DownloadPage.aspx?type=12&amp;guid=254864a5-63ac-40b7-83d4-dddb3100cd85</t>
  </si>
  <si>
    <t>Перечень документов к заявке на подключение.</t>
  </si>
  <si>
    <t>https://portal.eias.ru/Portal/DownloadPage.aspx?type=12&amp;guid=e1a4897e-a43e-490f-bf22-bc0413700063</t>
  </si>
  <si>
    <t>Правительство Российской Федерации Постановление от 5 июля 2018 г.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</si>
  <si>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8 (8639) 29-93-01</t>
  </si>
  <si>
    <t>347360, Ростовская обл., г. Волгодонск, ул. 4-я Заводская, 2</t>
  </si>
  <si>
    <t>c 08:00 до 17:00</t>
  </si>
  <si>
    <t>понедельник-пятница</t>
  </si>
  <si>
    <t>понедельник-пятница: c 08:00 до 17:00</t>
  </si>
  <si>
    <t>https://portal.eias.ru/Portal/DownloadPage.aspx?type=12&amp;guid=2b1fdb86-cd9f-4a1a-b98b-e4b2e7eb8273</t>
  </si>
  <si>
    <t>30.06.2019</t>
  </si>
  <si>
    <t>01.07.2019</t>
  </si>
  <si>
    <t>30.06.2020</t>
  </si>
  <si>
    <t>01.07.2020</t>
  </si>
  <si>
    <t>30.06.2021</t>
  </si>
  <si>
    <t>01.07.2021</t>
  </si>
  <si>
    <t>31.12.2021</t>
  </si>
  <si>
    <t>01.01.2022</t>
  </si>
  <si>
    <t>30.06.2023</t>
  </si>
  <si>
    <t>01.07.2023</t>
  </si>
  <si>
    <t>28.12.2018 15:11:23</t>
  </si>
</sst>
</file>

<file path=xl/styles.xml><?xml version="1.0" encoding="utf-8"?>
<styleSheet xmlns="http://schemas.openxmlformats.org/spreadsheetml/2006/main">
  <numFmts count="10">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quot;$&quot;#,##0_);[Red]\(&quot;$&quot;#,##0\)"/>
    <numFmt numFmtId="169" formatCode="#,##0.000"/>
    <numFmt numFmtId="170" formatCode="_-* #,##0.00[$€-1]_-;\-* #,##0.00[$€-1]_-;_-* &quot;-&quot;??[$€-1]_-"/>
    <numFmt numFmtId="171" formatCode="000000"/>
    <numFmt numFmtId="172" formatCode="#,##0.0"/>
    <numFmt numFmtId="173"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70"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8" fontId="8" fillId="0" borderId="0" applyFont="0" applyFill="0" applyBorder="0" applyAlignment="0" applyProtection="0"/>
    <xf numFmtId="172" fontId="10" fillId="2" borderId="0">
      <protection locked="0"/>
    </xf>
    <xf numFmtId="0" fontId="19" fillId="0" borderId="0" applyFill="0" applyBorder="0" applyProtection="0">
      <alignment vertical="center"/>
    </xf>
    <xf numFmtId="169" fontId="10" fillId="2" borderId="0">
      <protection locked="0"/>
    </xf>
    <xf numFmtId="173"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7" fontId="41" fillId="0" borderId="0" applyFont="0" applyFill="0" applyBorder="0" applyAlignment="0" applyProtection="0"/>
    <xf numFmtId="165" fontId="41" fillId="0" borderId="0" applyFont="0" applyFill="0" applyBorder="0" applyAlignment="0" applyProtection="0"/>
    <xf numFmtId="166" fontId="41" fillId="0" borderId="0" applyFont="0" applyFill="0" applyBorder="0" applyAlignment="0" applyProtection="0"/>
    <xf numFmtId="164"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30">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71" fontId="10" fillId="0" borderId="5" xfId="54" applyNumberFormat="1" applyFont="1" applyFill="1" applyBorder="1" applyAlignment="1" applyProtection="1">
      <alignment horizontal="center" vertical="center" wrapText="1"/>
    </xf>
    <xf numFmtId="171"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0" fillId="0" borderId="5" xfId="53" applyNumberFormat="1" applyFont="1" applyFill="1" applyBorder="1" applyAlignment="1" applyProtection="1">
      <alignment horizontal="left" vertical="center" wrapText="1" indent="1"/>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9"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9"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9" fontId="10" fillId="0" borderId="5" xfId="30" applyNumberFormat="1" applyFont="1" applyFill="1" applyBorder="1" applyAlignment="1" applyProtection="1">
      <alignment horizontal="right" vertical="center" wrapText="1"/>
    </xf>
    <xf numFmtId="169"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74" fillId="9" borderId="13" xfId="30" applyNumberFormat="1" applyFont="1" applyFill="1" applyBorder="1" applyAlignment="1" applyProtection="1">
      <alignment horizontal="left" vertical="center" wrapText="1"/>
      <protection locked="0"/>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49" fontId="10" fillId="11" borderId="5" xfId="53" applyNumberFormat="1" applyFont="1" applyFill="1" applyBorder="1" applyAlignment="1" applyProtection="1">
      <alignment horizontal="left" vertical="center" wrapText="1" indent="1"/>
    </xf>
    <xf numFmtId="0" fontId="10" fillId="8" borderId="5" xfId="53" applyNumberFormat="1" applyFont="1" applyFill="1" applyBorder="1" applyAlignment="1" applyProtection="1">
      <alignment horizontal="left" vertical="center" wrapText="1"/>
    </xf>
    <xf numFmtId="0" fontId="37" fillId="7" borderId="0" xfId="5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10" fillId="0" borderId="5" xfId="53" applyNumberFormat="1" applyFont="1" applyFill="1" applyBorder="1" applyAlignment="1" applyProtection="1">
      <alignment horizontal="center"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0" fontId="0" fillId="0" borderId="0" xfId="0" applyNumberFormat="1">
      <alignment vertical="top"/>
    </xf>
    <xf numFmtId="0" fontId="33" fillId="7" borderId="23" xfId="3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22" fontId="10" fillId="0" borderId="0" xfId="49" applyNumberFormat="1" applyFont="1" applyAlignment="1" applyProtection="1">
      <alignment horizontal="left" vertical="center" wrapText="1"/>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49" fontId="37" fillId="0" borderId="5" xfId="33" applyNumberFormat="1" applyFont="1" applyFill="1" applyBorder="1" applyAlignment="1" applyProtection="1">
      <alignment horizontal="center" vertical="center" wrapText="1"/>
    </xf>
    <xf numFmtId="0" fontId="74" fillId="9" borderId="5" xfId="30" applyNumberFormat="1" applyFont="1" applyFill="1" applyBorder="1" applyAlignment="1" applyProtection="1">
      <alignment horizontal="left" vertical="center" wrapText="1" indent="2"/>
      <protection locked="0"/>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0" fillId="0" borderId="0" xfId="0" applyNumberFormat="1">
      <alignment vertical="top"/>
    </xf>
    <xf numFmtId="49" fontId="0" fillId="12" borderId="47" xfId="0" applyFont="1" applyFill="1" applyBorder="1" applyAlignment="1">
      <alignment horizontal="center" vertical="center"/>
    </xf>
    <xf numFmtId="0" fontId="22" fillId="0" borderId="0" xfId="22" applyFont="1" applyFill="1" applyBorder="1" applyAlignment="1" applyProtection="1">
      <alignment horizontal="left" vertical="top" wrapText="1"/>
    </xf>
    <xf numFmtId="49" fontId="74" fillId="0" borderId="0" xfId="30" applyNumberFormat="1" applyFont="1" applyBorder="1" applyProtection="1">
      <alignment vertical="top"/>
    </xf>
    <xf numFmtId="49" fontId="0" fillId="0" borderId="0" xfId="0" applyBorder="1">
      <alignment vertical="top"/>
    </xf>
    <xf numFmtId="0" fontId="18" fillId="7" borderId="0" xfId="43" applyNumberFormat="1" applyFont="1" applyFill="1" applyBorder="1" applyAlignment="1">
      <alignment horizontal="justify" vertical="top" wrapText="1"/>
    </xf>
    <xf numFmtId="49" fontId="74" fillId="0" borderId="0" xfId="30" applyNumberFormat="1" applyBorder="1" applyAlignment="1" applyProtection="1">
      <alignment vertical="center"/>
    </xf>
    <xf numFmtId="0" fontId="22" fillId="0" borderId="0" xfId="22" applyFont="1" applyFill="1" applyBorder="1" applyAlignment="1" applyProtection="1">
      <alignment horizontal="right" vertical="top" wrapText="1" indent="1"/>
    </xf>
    <xf numFmtId="0" fontId="22" fillId="0" borderId="0" xfId="22" applyFont="1" applyFill="1" applyBorder="1" applyAlignment="1" applyProtection="1">
      <alignment horizontal="right" vertical="top" wrapText="1"/>
    </xf>
    <xf numFmtId="49" fontId="18" fillId="7" borderId="0" xfId="43" applyFont="1" applyFill="1" applyBorder="1" applyAlignment="1">
      <alignment horizontal="left" wrapText="1"/>
    </xf>
    <xf numFmtId="49" fontId="18" fillId="7" borderId="0" xfId="43" applyFont="1" applyFill="1" applyBorder="1" applyAlignment="1">
      <alignment horizontal="justify" vertical="justify"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71" fontId="10" fillId="0" borderId="13" xfId="54" applyNumberFormat="1" applyFont="1" applyFill="1" applyBorder="1" applyAlignment="1" applyProtection="1">
      <alignment horizontal="center" vertical="center" wrapText="1"/>
    </xf>
    <xf numFmtId="171" fontId="10" fillId="0" borderId="14" xfId="54" applyNumberFormat="1" applyFont="1" applyFill="1" applyBorder="1" applyAlignment="1" applyProtection="1">
      <alignment horizontal="center" vertical="center" wrapText="1"/>
    </xf>
    <xf numFmtId="171"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14" fontId="10" fillId="8" borderId="16" xfId="53" applyNumberFormat="1" applyFont="1" applyFill="1" applyBorder="1" applyAlignment="1" applyProtection="1">
      <alignment horizontal="left" vertical="center" wrapText="1" indent="1"/>
    </xf>
    <xf numFmtId="14" fontId="10" fillId="8" borderId="28"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107" fillId="0" borderId="0" xfId="0" applyNumberFormat="1" applyFont="1" applyFill="1" applyBorder="1" applyAlignment="1">
      <alignment horizontal="right" vertical="center"/>
    </xf>
    <xf numFmtId="0" fontId="107" fillId="0" borderId="0" xfId="0" applyNumberFormat="1" applyFont="1" applyFill="1" applyBorder="1" applyAlignment="1" applyProtection="1">
      <alignment horizontal="center"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49" fontId="33" fillId="7" borderId="17" xfId="33" applyNumberFormat="1" applyFont="1" applyFill="1" applyBorder="1" applyAlignment="1" applyProtection="1">
      <alignment horizontal="center" vertical="center"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5" xfId="0" applyNumberFormat="1" applyBorder="1" applyAlignment="1">
      <alignment horizontal="center" vertical="center" wrapText="1"/>
    </xf>
    <xf numFmtId="0" fontId="0" fillId="0" borderId="5" xfId="0" applyNumberFormat="1" applyBorder="1" applyAlignment="1">
      <alignment horizontal="center" vertical="center"/>
    </xf>
    <xf numFmtId="49" fontId="0" fillId="0" borderId="5" xfId="0" applyBorder="1">
      <alignment vertical="top"/>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0" fillId="0" borderId="0" xfId="0" applyNumberFormat="1" applyAlignment="1">
      <alignment horizontal="left" vertical="top" wrapText="1"/>
    </xf>
    <xf numFmtId="0" fontId="10" fillId="8" borderId="16" xfId="33" applyNumberFormat="1" applyFont="1" applyFill="1" applyBorder="1" applyAlignment="1" applyProtection="1">
      <alignment horizontal="left" vertical="center" wrapText="1"/>
    </xf>
    <xf numFmtId="0" fontId="10" fillId="8" borderId="28" xfId="33" applyNumberFormat="1" applyFont="1" applyFill="1" applyBorder="1" applyAlignment="1" applyProtection="1">
      <alignment horizontal="left" vertical="center" wrapText="1"/>
    </xf>
    <xf numFmtId="49" fontId="0" fillId="8" borderId="28" xfId="0" applyFill="1" applyBorder="1" applyAlignment="1" applyProtection="1">
      <alignment horizontal="left" vertical="top"/>
    </xf>
    <xf numFmtId="49" fontId="0" fillId="8" borderId="26"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10" fillId="0" borderId="5" xfId="3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0" fontId="0" fillId="8" borderId="5" xfId="0" applyNumberFormat="1" applyFill="1" applyBorder="1" applyAlignment="1" applyProtection="1">
      <alignment horizontal="left" vertical="center"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0" fillId="9" borderId="5" xfId="53" applyNumberFormat="1" applyFont="1" applyFill="1" applyBorder="1" applyAlignment="1" applyProtection="1">
      <alignment horizontal="center" vertical="center" wrapText="1"/>
      <protection locked="0"/>
    </xf>
    <xf numFmtId="0" fontId="33" fillId="7" borderId="15" xfId="3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10" fillId="0" borderId="23" xfId="53" applyNumberFormat="1"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0" xfId="53" applyNumberFormat="1"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0" borderId="16"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0" fillId="7" borderId="5" xfId="102" applyNumberFormat="1"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28"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41" fillId="0" borderId="5" xfId="54" applyFont="1" applyFill="1" applyBorder="1" applyAlignment="1" applyProtection="1">
      <alignment horizontal="left" vertical="center" wrapTex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0" fontId="10" fillId="0" borderId="13" xfId="54"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14" fontId="10" fillId="8" borderId="5" xfId="53" applyNumberFormat="1" applyFont="1" applyFill="1" applyBorder="1" applyAlignment="1" applyProtection="1">
      <alignment horizontal="left" vertical="center" wrapText="1" inden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xmlns=""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xmlns=""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18</xdr:row>
      <xdr:rowOff>0</xdr:rowOff>
    </xdr:from>
    <xdr:to>
      <xdr:col>6</xdr:col>
      <xdr:colOff>228600</xdr:colOff>
      <xdr:row>18</xdr:row>
      <xdr:rowOff>190500</xdr:rowOff>
    </xdr:to>
    <xdr:grpSp>
      <xdr:nvGrpSpPr>
        <xdr:cNvPr id="14" name="shCalendar" hidden="1"/>
        <xdr:cNvGrpSpPr>
          <a:grpSpLocks/>
        </xdr:cNvGrpSpPr>
      </xdr:nvGrpSpPr>
      <xdr:grpSpPr bwMode="auto">
        <a:xfrm>
          <a:off x="7219950" y="337185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3458825" y="81915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56</xdr:col>
      <xdr:colOff>38100</xdr:colOff>
      <xdr:row>23</xdr:row>
      <xdr:rowOff>0</xdr:rowOff>
    </xdr:from>
    <xdr:to>
      <xdr:col>56</xdr:col>
      <xdr:colOff>228600</xdr:colOff>
      <xdr:row>23</xdr:row>
      <xdr:rowOff>190500</xdr:rowOff>
    </xdr:to>
    <xdr:grpSp>
      <xdr:nvGrpSpPr>
        <xdr:cNvPr id="4" name="shCalendar" hidden="1"/>
        <xdr:cNvGrpSpPr>
          <a:grpSpLocks/>
        </xdr:cNvGrpSpPr>
      </xdr:nvGrpSpPr>
      <xdr:grpSpPr bwMode="auto">
        <a:xfrm>
          <a:off x="23202900" y="40767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7</xdr:col>
      <xdr:colOff>38100</xdr:colOff>
      <xdr:row>10</xdr:row>
      <xdr:rowOff>0</xdr:rowOff>
    </xdr:from>
    <xdr:to>
      <xdr:col>7</xdr:col>
      <xdr:colOff>228600</xdr:colOff>
      <xdr:row>10</xdr:row>
      <xdr:rowOff>190500</xdr:rowOff>
    </xdr:to>
    <xdr:grpSp>
      <xdr:nvGrpSpPr>
        <xdr:cNvPr id="7186396" name="shCalendar" hidden="1"/>
        <xdr:cNvGrpSpPr>
          <a:grpSpLocks/>
        </xdr:cNvGrpSpPr>
      </xdr:nvGrpSpPr>
      <xdr:grpSpPr bwMode="auto">
        <a:xfrm>
          <a:off x="7315200" y="12668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_-_2003_Document1.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modList00">
    <tabColor rgb="FFFFCC99"/>
  </sheetPr>
  <dimension ref="A1"/>
  <sheetViews>
    <sheetView showGridLines="0" workbookViewId="0"/>
  </sheetViews>
  <sheetFormatPr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38" t="str">
        <f>"Код шаблона: " &amp; GetCode()</f>
        <v>Код шаблона: FAS.JKH.OPEN.INFO.PRICE.WARM</v>
      </c>
      <c r="C2" s="1138"/>
      <c r="D2" s="1138"/>
      <c r="E2" s="1138"/>
      <c r="F2" s="1138"/>
      <c r="G2" s="1138"/>
      <c r="Q2" s="230"/>
      <c r="R2" s="230"/>
      <c r="S2" s="230"/>
      <c r="T2" s="230"/>
      <c r="U2" s="230"/>
      <c r="V2" s="230"/>
      <c r="W2" s="230"/>
    </row>
    <row r="3" spans="1:27" ht="18" customHeight="1">
      <c r="B3" s="1139" t="str">
        <f>"Версия " &amp; GetVersion()</f>
        <v>Версия 1.0</v>
      </c>
      <c r="C3" s="1139"/>
      <c r="H3" s="43"/>
      <c r="I3" s="43"/>
      <c r="J3" s="43"/>
      <c r="K3" s="43"/>
      <c r="L3" s="43"/>
      <c r="M3" s="43"/>
      <c r="N3" s="43"/>
      <c r="O3" s="43"/>
      <c r="P3" s="43"/>
      <c r="Q3" s="230"/>
      <c r="R3" s="230"/>
      <c r="S3" s="230"/>
      <c r="T3" s="230"/>
      <c r="U3" s="230"/>
      <c r="V3" s="230"/>
      <c r="W3" s="260"/>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42" t="s">
        <v>770</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40" t="s">
        <v>590</v>
      </c>
      <c r="F7" s="1140"/>
      <c r="G7" s="1140"/>
      <c r="H7" s="1140"/>
      <c r="I7" s="1140"/>
      <c r="J7" s="1140"/>
      <c r="K7" s="1140"/>
      <c r="L7" s="1140"/>
      <c r="M7" s="1140"/>
      <c r="N7" s="1140"/>
      <c r="O7" s="1140"/>
      <c r="P7" s="1140"/>
      <c r="Q7" s="1140"/>
      <c r="R7" s="1140"/>
      <c r="S7" s="1140"/>
      <c r="T7" s="1140"/>
      <c r="U7" s="1140"/>
      <c r="V7" s="1140"/>
      <c r="W7" s="1140"/>
      <c r="X7" s="1140"/>
      <c r="Y7" s="59"/>
    </row>
    <row r="8" spans="1:27" ht="15" customHeight="1">
      <c r="A8" s="43"/>
      <c r="B8" s="78"/>
      <c r="C8" s="77"/>
      <c r="D8" s="60"/>
      <c r="E8" s="1140"/>
      <c r="F8" s="1140"/>
      <c r="G8" s="1140"/>
      <c r="H8" s="1140"/>
      <c r="I8" s="1140"/>
      <c r="J8" s="1140"/>
      <c r="K8" s="1140"/>
      <c r="L8" s="1140"/>
      <c r="M8" s="1140"/>
      <c r="N8" s="1140"/>
      <c r="O8" s="1140"/>
      <c r="P8" s="1140"/>
      <c r="Q8" s="1140"/>
      <c r="R8" s="1140"/>
      <c r="S8" s="1140"/>
      <c r="T8" s="1140"/>
      <c r="U8" s="1140"/>
      <c r="V8" s="1140"/>
      <c r="W8" s="1140"/>
      <c r="X8" s="1140"/>
      <c r="Y8" s="59"/>
    </row>
    <row r="9" spans="1:27" ht="15" customHeight="1">
      <c r="A9" s="43"/>
      <c r="B9" s="78"/>
      <c r="C9" s="77"/>
      <c r="D9" s="60"/>
      <c r="E9" s="1140"/>
      <c r="F9" s="1140"/>
      <c r="G9" s="1140"/>
      <c r="H9" s="1140"/>
      <c r="I9" s="1140"/>
      <c r="J9" s="1140"/>
      <c r="K9" s="1140"/>
      <c r="L9" s="1140"/>
      <c r="M9" s="1140"/>
      <c r="N9" s="1140"/>
      <c r="O9" s="1140"/>
      <c r="P9" s="1140"/>
      <c r="Q9" s="1140"/>
      <c r="R9" s="1140"/>
      <c r="S9" s="1140"/>
      <c r="T9" s="1140"/>
      <c r="U9" s="1140"/>
      <c r="V9" s="1140"/>
      <c r="W9" s="1140"/>
      <c r="X9" s="1140"/>
      <c r="Y9" s="59"/>
    </row>
    <row r="10" spans="1:27" ht="10.5" customHeight="1">
      <c r="A10" s="43"/>
      <c r="B10" s="78"/>
      <c r="C10" s="77"/>
      <c r="D10" s="60"/>
      <c r="E10" s="1140"/>
      <c r="F10" s="1140"/>
      <c r="G10" s="1140"/>
      <c r="H10" s="1140"/>
      <c r="I10" s="1140"/>
      <c r="J10" s="1140"/>
      <c r="K10" s="1140"/>
      <c r="L10" s="1140"/>
      <c r="M10" s="1140"/>
      <c r="N10" s="1140"/>
      <c r="O10" s="1140"/>
      <c r="P10" s="1140"/>
      <c r="Q10" s="1140"/>
      <c r="R10" s="1140"/>
      <c r="S10" s="1140"/>
      <c r="T10" s="1140"/>
      <c r="U10" s="1140"/>
      <c r="V10" s="1140"/>
      <c r="W10" s="1140"/>
      <c r="X10" s="1140"/>
      <c r="Y10" s="59"/>
    </row>
    <row r="11" spans="1:27" ht="27" customHeight="1">
      <c r="A11" s="43"/>
      <c r="B11" s="78"/>
      <c r="C11" s="77"/>
      <c r="D11" s="60"/>
      <c r="E11" s="1140"/>
      <c r="F11" s="1140"/>
      <c r="G11" s="1140"/>
      <c r="H11" s="1140"/>
      <c r="I11" s="1140"/>
      <c r="J11" s="1140"/>
      <c r="K11" s="1140"/>
      <c r="L11" s="1140"/>
      <c r="M11" s="1140"/>
      <c r="N11" s="1140"/>
      <c r="O11" s="1140"/>
      <c r="P11" s="1140"/>
      <c r="Q11" s="1140"/>
      <c r="R11" s="1140"/>
      <c r="S11" s="1140"/>
      <c r="T11" s="1140"/>
      <c r="U11" s="1140"/>
      <c r="V11" s="1140"/>
      <c r="W11" s="1140"/>
      <c r="X11" s="1140"/>
      <c r="Y11" s="59"/>
    </row>
    <row r="12" spans="1:27" ht="12" customHeight="1">
      <c r="A12" s="43"/>
      <c r="B12" s="78"/>
      <c r="C12" s="77"/>
      <c r="D12" s="60"/>
      <c r="E12" s="1140"/>
      <c r="F12" s="1140"/>
      <c r="G12" s="1140"/>
      <c r="H12" s="1140"/>
      <c r="I12" s="1140"/>
      <c r="J12" s="1140"/>
      <c r="K12" s="1140"/>
      <c r="L12" s="1140"/>
      <c r="M12" s="1140"/>
      <c r="N12" s="1140"/>
      <c r="O12" s="1140"/>
      <c r="P12" s="1140"/>
      <c r="Q12" s="1140"/>
      <c r="R12" s="1140"/>
      <c r="S12" s="1140"/>
      <c r="T12" s="1140"/>
      <c r="U12" s="1140"/>
      <c r="V12" s="1140"/>
      <c r="W12" s="1140"/>
      <c r="X12" s="1140"/>
      <c r="Y12" s="59"/>
    </row>
    <row r="13" spans="1:27" ht="38.25" customHeight="1">
      <c r="A13" s="43"/>
      <c r="B13" s="78"/>
      <c r="C13" s="77"/>
      <c r="D13" s="60"/>
      <c r="E13" s="1140"/>
      <c r="F13" s="1140"/>
      <c r="G13" s="1140"/>
      <c r="H13" s="1140"/>
      <c r="I13" s="1140"/>
      <c r="J13" s="1140"/>
      <c r="K13" s="1140"/>
      <c r="L13" s="1140"/>
      <c r="M13" s="1140"/>
      <c r="N13" s="1140"/>
      <c r="O13" s="1140"/>
      <c r="P13" s="1140"/>
      <c r="Q13" s="1140"/>
      <c r="R13" s="1140"/>
      <c r="S13" s="1140"/>
      <c r="T13" s="1140"/>
      <c r="U13" s="1140"/>
      <c r="V13" s="1140"/>
      <c r="W13" s="1140"/>
      <c r="X13" s="1140"/>
      <c r="Y13" s="73"/>
    </row>
    <row r="14" spans="1:27" ht="15" customHeight="1">
      <c r="A14" s="43"/>
      <c r="B14" s="78"/>
      <c r="C14" s="77"/>
      <c r="D14" s="60"/>
      <c r="E14" s="1140"/>
      <c r="F14" s="1140"/>
      <c r="G14" s="1140"/>
      <c r="H14" s="1140"/>
      <c r="I14" s="1140"/>
      <c r="J14" s="1140"/>
      <c r="K14" s="1140"/>
      <c r="L14" s="1140"/>
      <c r="M14" s="1140"/>
      <c r="N14" s="1140"/>
      <c r="O14" s="1140"/>
      <c r="P14" s="1140"/>
      <c r="Q14" s="1140"/>
      <c r="R14" s="1140"/>
      <c r="S14" s="1140"/>
      <c r="T14" s="1140"/>
      <c r="U14" s="1140"/>
      <c r="V14" s="1140"/>
      <c r="W14" s="1140"/>
      <c r="X14" s="1140"/>
      <c r="Y14" s="59"/>
    </row>
    <row r="15" spans="1:27" ht="15">
      <c r="A15" s="43"/>
      <c r="B15" s="78"/>
      <c r="C15" s="77"/>
      <c r="D15" s="60"/>
      <c r="E15" s="1140"/>
      <c r="F15" s="1140"/>
      <c r="G15" s="1140"/>
      <c r="H15" s="1140"/>
      <c r="I15" s="1140"/>
      <c r="J15" s="1140"/>
      <c r="K15" s="1140"/>
      <c r="L15" s="1140"/>
      <c r="M15" s="1140"/>
      <c r="N15" s="1140"/>
      <c r="O15" s="1140"/>
      <c r="P15" s="1140"/>
      <c r="Q15" s="1140"/>
      <c r="R15" s="1140"/>
      <c r="S15" s="1140"/>
      <c r="T15" s="1140"/>
      <c r="U15" s="1140"/>
      <c r="V15" s="1140"/>
      <c r="W15" s="1140"/>
      <c r="X15" s="1140"/>
      <c r="Y15" s="59"/>
    </row>
    <row r="16" spans="1:27" ht="15">
      <c r="A16" s="43"/>
      <c r="B16" s="78"/>
      <c r="C16" s="77"/>
      <c r="D16" s="60"/>
      <c r="E16" s="1140"/>
      <c r="F16" s="1140"/>
      <c r="G16" s="1140"/>
      <c r="H16" s="1140"/>
      <c r="I16" s="1140"/>
      <c r="J16" s="1140"/>
      <c r="K16" s="1140"/>
      <c r="L16" s="1140"/>
      <c r="M16" s="1140"/>
      <c r="N16" s="1140"/>
      <c r="O16" s="1140"/>
      <c r="P16" s="1140"/>
      <c r="Q16" s="1140"/>
      <c r="R16" s="1140"/>
      <c r="S16" s="1140"/>
      <c r="T16" s="1140"/>
      <c r="U16" s="1140"/>
      <c r="V16" s="1140"/>
      <c r="W16" s="1140"/>
      <c r="X16" s="1140"/>
      <c r="Y16" s="59"/>
    </row>
    <row r="17" spans="1:25" ht="15" customHeight="1">
      <c r="A17" s="43"/>
      <c r="B17" s="78"/>
      <c r="C17" s="77"/>
      <c r="D17" s="60"/>
      <c r="E17" s="1140"/>
      <c r="F17" s="1140"/>
      <c r="G17" s="1140"/>
      <c r="H17" s="1140"/>
      <c r="I17" s="1140"/>
      <c r="J17" s="1140"/>
      <c r="K17" s="1140"/>
      <c r="L17" s="1140"/>
      <c r="M17" s="1140"/>
      <c r="N17" s="1140"/>
      <c r="O17" s="1140"/>
      <c r="P17" s="1140"/>
      <c r="Q17" s="1140"/>
      <c r="R17" s="1140"/>
      <c r="S17" s="1140"/>
      <c r="T17" s="1140"/>
      <c r="U17" s="1140"/>
      <c r="V17" s="1140"/>
      <c r="W17" s="1140"/>
      <c r="X17" s="1140"/>
      <c r="Y17" s="59"/>
    </row>
    <row r="18" spans="1:25" ht="15">
      <c r="A18" s="43"/>
      <c r="B18" s="78"/>
      <c r="C18" s="77"/>
      <c r="D18" s="60"/>
      <c r="E18" s="1140"/>
      <c r="F18" s="1140"/>
      <c r="G18" s="1140"/>
      <c r="H18" s="1140"/>
      <c r="I18" s="1140"/>
      <c r="J18" s="1140"/>
      <c r="K18" s="1140"/>
      <c r="L18" s="1140"/>
      <c r="M18" s="1140"/>
      <c r="N18" s="1140"/>
      <c r="O18" s="1140"/>
      <c r="P18" s="1140"/>
      <c r="Q18" s="1140"/>
      <c r="R18" s="1140"/>
      <c r="S18" s="1140"/>
      <c r="T18" s="1140"/>
      <c r="U18" s="1140"/>
      <c r="V18" s="1140"/>
      <c r="W18" s="1140"/>
      <c r="X18" s="1140"/>
      <c r="Y18" s="59"/>
    </row>
    <row r="19" spans="1:25" ht="59.25" customHeight="1">
      <c r="A19" s="43"/>
      <c r="B19" s="78"/>
      <c r="C19" s="77"/>
      <c r="D19" s="66"/>
      <c r="E19" s="1140"/>
      <c r="F19" s="1140"/>
      <c r="G19" s="1140"/>
      <c r="H19" s="1140"/>
      <c r="I19" s="1140"/>
      <c r="J19" s="1140"/>
      <c r="K19" s="1140"/>
      <c r="L19" s="1140"/>
      <c r="M19" s="1140"/>
      <c r="N19" s="1140"/>
      <c r="O19" s="1140"/>
      <c r="P19" s="1140"/>
      <c r="Q19" s="1140"/>
      <c r="R19" s="1140"/>
      <c r="S19" s="1140"/>
      <c r="T19" s="1140"/>
      <c r="U19" s="1140"/>
      <c r="V19" s="1140"/>
      <c r="W19" s="1140"/>
      <c r="X19" s="1140"/>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45" t="s">
        <v>254</v>
      </c>
      <c r="G21" s="1146"/>
      <c r="H21" s="1146"/>
      <c r="I21" s="1146"/>
      <c r="J21" s="1146"/>
      <c r="K21" s="1146"/>
      <c r="L21" s="1146"/>
      <c r="M21" s="1146"/>
      <c r="N21" s="60"/>
      <c r="O21" s="71" t="s">
        <v>237</v>
      </c>
      <c r="P21" s="1147" t="s">
        <v>238</v>
      </c>
      <c r="Q21" s="1148"/>
      <c r="R21" s="1148"/>
      <c r="S21" s="1148"/>
      <c r="T21" s="1148"/>
      <c r="U21" s="1148"/>
      <c r="V21" s="1148"/>
      <c r="W21" s="1148"/>
      <c r="X21" s="1148"/>
      <c r="Y21" s="59"/>
    </row>
    <row r="22" spans="1:25" ht="14.25" hidden="1" customHeight="1">
      <c r="A22" s="43"/>
      <c r="B22" s="78"/>
      <c r="C22" s="77"/>
      <c r="D22" s="61"/>
      <c r="E22" s="94" t="s">
        <v>237</v>
      </c>
      <c r="F22" s="1145" t="s">
        <v>240</v>
      </c>
      <c r="G22" s="1146"/>
      <c r="H22" s="1146"/>
      <c r="I22" s="1146"/>
      <c r="J22" s="1146"/>
      <c r="K22" s="1146"/>
      <c r="L22" s="1146"/>
      <c r="M22" s="1146"/>
      <c r="N22" s="60"/>
      <c r="O22" s="74" t="s">
        <v>237</v>
      </c>
      <c r="P22" s="1147" t="s">
        <v>588</v>
      </c>
      <c r="Q22" s="1148"/>
      <c r="R22" s="1148"/>
      <c r="S22" s="1148"/>
      <c r="T22" s="1148"/>
      <c r="U22" s="1148"/>
      <c r="V22" s="1148"/>
      <c r="W22" s="1148"/>
      <c r="X22" s="1148"/>
      <c r="Y22" s="59"/>
    </row>
    <row r="23" spans="1:25" ht="27" hidden="1" customHeight="1">
      <c r="A23" s="43"/>
      <c r="B23" s="78"/>
      <c r="C23" s="77"/>
      <c r="D23" s="61"/>
      <c r="E23" s="60"/>
      <c r="F23" s="60"/>
      <c r="G23" s="60"/>
      <c r="H23" s="60"/>
      <c r="I23" s="60"/>
      <c r="J23" s="60"/>
      <c r="K23" s="60"/>
      <c r="L23" s="60"/>
      <c r="M23" s="60"/>
      <c r="N23" s="60"/>
      <c r="O23" s="60"/>
      <c r="P23" s="1141"/>
      <c r="Q23" s="1141"/>
      <c r="R23" s="1141"/>
      <c r="S23" s="1141"/>
      <c r="T23" s="1141"/>
      <c r="U23" s="1141"/>
      <c r="V23" s="1141"/>
      <c r="W23" s="1141"/>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44" t="s">
        <v>394</v>
      </c>
      <c r="F35" s="1144"/>
      <c r="G35" s="1144"/>
      <c r="H35" s="1144"/>
      <c r="I35" s="1144"/>
      <c r="J35" s="1144"/>
      <c r="K35" s="1144"/>
      <c r="L35" s="1144"/>
      <c r="M35" s="1144"/>
      <c r="N35" s="1144"/>
      <c r="O35" s="1144"/>
      <c r="P35" s="1144"/>
      <c r="Q35" s="1144"/>
      <c r="R35" s="1144"/>
      <c r="S35" s="1144"/>
      <c r="T35" s="1144"/>
      <c r="U35" s="1144"/>
      <c r="V35" s="1144"/>
      <c r="W35" s="1144"/>
      <c r="X35" s="1144"/>
      <c r="Y35" s="59"/>
    </row>
    <row r="36" spans="1:25" ht="38.25" hidden="1" customHeight="1">
      <c r="A36" s="43"/>
      <c r="B36" s="78"/>
      <c r="C36" s="77"/>
      <c r="D36" s="61"/>
      <c r="E36" s="1144"/>
      <c r="F36" s="1144"/>
      <c r="G36" s="1144"/>
      <c r="H36" s="1144"/>
      <c r="I36" s="1144"/>
      <c r="J36" s="1144"/>
      <c r="K36" s="1144"/>
      <c r="L36" s="1144"/>
      <c r="M36" s="1144"/>
      <c r="N36" s="1144"/>
      <c r="O36" s="1144"/>
      <c r="P36" s="1144"/>
      <c r="Q36" s="1144"/>
      <c r="R36" s="1144"/>
      <c r="S36" s="1144"/>
      <c r="T36" s="1144"/>
      <c r="U36" s="1144"/>
      <c r="V36" s="1144"/>
      <c r="W36" s="1144"/>
      <c r="X36" s="1144"/>
      <c r="Y36" s="59"/>
    </row>
    <row r="37" spans="1:25" ht="9.75" hidden="1" customHeight="1">
      <c r="A37" s="43"/>
      <c r="B37" s="78"/>
      <c r="C37" s="77"/>
      <c r="D37" s="61"/>
      <c r="E37" s="1144"/>
      <c r="F37" s="1144"/>
      <c r="G37" s="1144"/>
      <c r="H37" s="1144"/>
      <c r="I37" s="1144"/>
      <c r="J37" s="1144"/>
      <c r="K37" s="1144"/>
      <c r="L37" s="1144"/>
      <c r="M37" s="1144"/>
      <c r="N37" s="1144"/>
      <c r="O37" s="1144"/>
      <c r="P37" s="1144"/>
      <c r="Q37" s="1144"/>
      <c r="R37" s="1144"/>
      <c r="S37" s="1144"/>
      <c r="T37" s="1144"/>
      <c r="U37" s="1144"/>
      <c r="V37" s="1144"/>
      <c r="W37" s="1144"/>
      <c r="X37" s="1144"/>
      <c r="Y37" s="59"/>
    </row>
    <row r="38" spans="1:25" ht="51" hidden="1" customHeight="1">
      <c r="A38" s="43"/>
      <c r="B38" s="78"/>
      <c r="C38" s="77"/>
      <c r="D38" s="61"/>
      <c r="E38" s="1144"/>
      <c r="F38" s="1144"/>
      <c r="G38" s="1144"/>
      <c r="H38" s="1144"/>
      <c r="I38" s="1144"/>
      <c r="J38" s="1144"/>
      <c r="K38" s="1144"/>
      <c r="L38" s="1144"/>
      <c r="M38" s="1144"/>
      <c r="N38" s="1144"/>
      <c r="O38" s="1144"/>
      <c r="P38" s="1144"/>
      <c r="Q38" s="1144"/>
      <c r="R38" s="1144"/>
      <c r="S38" s="1144"/>
      <c r="T38" s="1144"/>
      <c r="U38" s="1144"/>
      <c r="V38" s="1144"/>
      <c r="W38" s="1144"/>
      <c r="X38" s="1144"/>
      <c r="Y38" s="59"/>
    </row>
    <row r="39" spans="1:25" ht="15" hidden="1" customHeight="1">
      <c r="A39" s="43"/>
      <c r="B39" s="78"/>
      <c r="C39" s="77"/>
      <c r="D39" s="61"/>
      <c r="E39" s="1144"/>
      <c r="F39" s="1144"/>
      <c r="G39" s="1144"/>
      <c r="H39" s="1144"/>
      <c r="I39" s="1144"/>
      <c r="J39" s="1144"/>
      <c r="K39" s="1144"/>
      <c r="L39" s="1144"/>
      <c r="M39" s="1144"/>
      <c r="N39" s="1144"/>
      <c r="O39" s="1144"/>
      <c r="P39" s="1144"/>
      <c r="Q39" s="1144"/>
      <c r="R39" s="1144"/>
      <c r="S39" s="1144"/>
      <c r="T39" s="1144"/>
      <c r="U39" s="1144"/>
      <c r="V39" s="1144"/>
      <c r="W39" s="1144"/>
      <c r="X39" s="1144"/>
      <c r="Y39" s="59"/>
    </row>
    <row r="40" spans="1:25" ht="12" hidden="1" customHeight="1">
      <c r="A40" s="43"/>
      <c r="B40" s="78"/>
      <c r="C40" s="77"/>
      <c r="D40" s="61"/>
      <c r="E40" s="1130"/>
      <c r="F40" s="1131"/>
      <c r="G40" s="1131"/>
      <c r="H40" s="1131"/>
      <c r="I40" s="1131"/>
      <c r="J40" s="1131"/>
      <c r="K40" s="1131"/>
      <c r="L40" s="1131"/>
      <c r="M40" s="1131"/>
      <c r="N40" s="1131"/>
      <c r="O40" s="1131"/>
      <c r="P40" s="1131"/>
      <c r="Q40" s="1131"/>
      <c r="R40" s="1131"/>
      <c r="S40" s="1131"/>
      <c r="T40" s="1131"/>
      <c r="U40" s="1131"/>
      <c r="V40" s="1131"/>
      <c r="W40" s="1131"/>
      <c r="X40" s="1131"/>
      <c r="Y40" s="59"/>
    </row>
    <row r="41" spans="1:25" ht="38.25" hidden="1" customHeight="1">
      <c r="A41" s="43"/>
      <c r="B41" s="78"/>
      <c r="C41" s="77"/>
      <c r="D41" s="61"/>
      <c r="E41" s="1144"/>
      <c r="F41" s="1144"/>
      <c r="G41" s="1144"/>
      <c r="H41" s="1144"/>
      <c r="I41" s="1144"/>
      <c r="J41" s="1144"/>
      <c r="K41" s="1144"/>
      <c r="L41" s="1144"/>
      <c r="M41" s="1144"/>
      <c r="N41" s="1144"/>
      <c r="O41" s="1144"/>
      <c r="P41" s="1144"/>
      <c r="Q41" s="1144"/>
      <c r="R41" s="1144"/>
      <c r="S41" s="1144"/>
      <c r="T41" s="1144"/>
      <c r="U41" s="1144"/>
      <c r="V41" s="1144"/>
      <c r="W41" s="1144"/>
      <c r="X41" s="1144"/>
      <c r="Y41" s="59"/>
    </row>
    <row r="42" spans="1:25" ht="15" hidden="1">
      <c r="A42" s="43"/>
      <c r="B42" s="78"/>
      <c r="C42" s="77"/>
      <c r="D42" s="61"/>
      <c r="E42" s="1144"/>
      <c r="F42" s="1144"/>
      <c r="G42" s="1144"/>
      <c r="H42" s="1144"/>
      <c r="I42" s="1144"/>
      <c r="J42" s="1144"/>
      <c r="K42" s="1144"/>
      <c r="L42" s="1144"/>
      <c r="M42" s="1144"/>
      <c r="N42" s="1144"/>
      <c r="O42" s="1144"/>
      <c r="P42" s="1144"/>
      <c r="Q42" s="1144"/>
      <c r="R42" s="1144"/>
      <c r="S42" s="1144"/>
      <c r="T42" s="1144"/>
      <c r="U42" s="1144"/>
      <c r="V42" s="1144"/>
      <c r="W42" s="1144"/>
      <c r="X42" s="1144"/>
      <c r="Y42" s="59"/>
    </row>
    <row r="43" spans="1:25" ht="15" hidden="1">
      <c r="A43" s="43"/>
      <c r="B43" s="78"/>
      <c r="C43" s="77"/>
      <c r="D43" s="61"/>
      <c r="E43" s="1144"/>
      <c r="F43" s="1144"/>
      <c r="G43" s="1144"/>
      <c r="H43" s="1144"/>
      <c r="I43" s="1144"/>
      <c r="J43" s="1144"/>
      <c r="K43" s="1144"/>
      <c r="L43" s="1144"/>
      <c r="M43" s="1144"/>
      <c r="N43" s="1144"/>
      <c r="O43" s="1144"/>
      <c r="P43" s="1144"/>
      <c r="Q43" s="1144"/>
      <c r="R43" s="1144"/>
      <c r="S43" s="1144"/>
      <c r="T43" s="1144"/>
      <c r="U43" s="1144"/>
      <c r="V43" s="1144"/>
      <c r="W43" s="1144"/>
      <c r="X43" s="1144"/>
      <c r="Y43" s="59"/>
    </row>
    <row r="44" spans="1:25" ht="33.75" hidden="1" customHeight="1">
      <c r="A44" s="43"/>
      <c r="B44" s="78"/>
      <c r="C44" s="77"/>
      <c r="D44" s="66"/>
      <c r="E44" s="1144"/>
      <c r="F44" s="1144"/>
      <c r="G44" s="1144"/>
      <c r="H44" s="1144"/>
      <c r="I44" s="1144"/>
      <c r="J44" s="1144"/>
      <c r="K44" s="1144"/>
      <c r="L44" s="1144"/>
      <c r="M44" s="1144"/>
      <c r="N44" s="1144"/>
      <c r="O44" s="1144"/>
      <c r="P44" s="1144"/>
      <c r="Q44" s="1144"/>
      <c r="R44" s="1144"/>
      <c r="S44" s="1144"/>
      <c r="T44" s="1144"/>
      <c r="U44" s="1144"/>
      <c r="V44" s="1144"/>
      <c r="W44" s="1144"/>
      <c r="X44" s="1144"/>
      <c r="Y44" s="59"/>
    </row>
    <row r="45" spans="1:25" ht="15" hidden="1">
      <c r="A45" s="43"/>
      <c r="B45" s="78"/>
      <c r="C45" s="77"/>
      <c r="D45" s="66"/>
      <c r="E45" s="1144"/>
      <c r="F45" s="1144"/>
      <c r="G45" s="1144"/>
      <c r="H45" s="1144"/>
      <c r="I45" s="1144"/>
      <c r="J45" s="1144"/>
      <c r="K45" s="1144"/>
      <c r="L45" s="1144"/>
      <c r="M45" s="1144"/>
      <c r="N45" s="1144"/>
      <c r="O45" s="1144"/>
      <c r="P45" s="1144"/>
      <c r="Q45" s="1144"/>
      <c r="R45" s="1144"/>
      <c r="S45" s="1144"/>
      <c r="T45" s="1144"/>
      <c r="U45" s="1144"/>
      <c r="V45" s="1144"/>
      <c r="W45" s="1144"/>
      <c r="X45" s="1144"/>
      <c r="Y45" s="59"/>
    </row>
    <row r="46" spans="1:25" ht="24" hidden="1" customHeight="1">
      <c r="A46" s="43"/>
      <c r="B46" s="78"/>
      <c r="C46" s="77"/>
      <c r="D46" s="61"/>
      <c r="E46" s="1132" t="s">
        <v>236</v>
      </c>
      <c r="F46" s="1132"/>
      <c r="G46" s="1132"/>
      <c r="H46" s="1132"/>
      <c r="I46" s="1132"/>
      <c r="J46" s="1132"/>
      <c r="K46" s="1132"/>
      <c r="L46" s="1132"/>
      <c r="M46" s="1132"/>
      <c r="N46" s="1132"/>
      <c r="O46" s="1132"/>
      <c r="P46" s="1132"/>
      <c r="Q46" s="1132"/>
      <c r="R46" s="1132"/>
      <c r="S46" s="1132"/>
      <c r="T46" s="1132"/>
      <c r="U46" s="1132"/>
      <c r="V46" s="1132"/>
      <c r="W46" s="1132"/>
      <c r="X46" s="1132"/>
      <c r="Y46" s="59"/>
    </row>
    <row r="47" spans="1:25" ht="37.5" hidden="1" customHeight="1">
      <c r="A47" s="43"/>
      <c r="B47" s="78"/>
      <c r="C47" s="77"/>
      <c r="D47" s="61"/>
      <c r="E47" s="1132"/>
      <c r="F47" s="1132"/>
      <c r="G47" s="1132"/>
      <c r="H47" s="1132"/>
      <c r="I47" s="1132"/>
      <c r="J47" s="1132"/>
      <c r="K47" s="1132"/>
      <c r="L47" s="1132"/>
      <c r="M47" s="1132"/>
      <c r="N47" s="1132"/>
      <c r="O47" s="1132"/>
      <c r="P47" s="1132"/>
      <c r="Q47" s="1132"/>
      <c r="R47" s="1132"/>
      <c r="S47" s="1132"/>
      <c r="T47" s="1132"/>
      <c r="U47" s="1132"/>
      <c r="V47" s="1132"/>
      <c r="W47" s="1132"/>
      <c r="X47" s="1132"/>
      <c r="Y47" s="59"/>
    </row>
    <row r="48" spans="1:25" ht="24" hidden="1" customHeight="1">
      <c r="A48" s="43"/>
      <c r="B48" s="78"/>
      <c r="C48" s="77"/>
      <c r="D48" s="61"/>
      <c r="E48" s="1132"/>
      <c r="F48" s="1132"/>
      <c r="G48" s="1132"/>
      <c r="H48" s="1132"/>
      <c r="I48" s="1132"/>
      <c r="J48" s="1132"/>
      <c r="K48" s="1132"/>
      <c r="L48" s="1132"/>
      <c r="M48" s="1132"/>
      <c r="N48" s="1132"/>
      <c r="O48" s="1132"/>
      <c r="P48" s="1132"/>
      <c r="Q48" s="1132"/>
      <c r="R48" s="1132"/>
      <c r="S48" s="1132"/>
      <c r="T48" s="1132"/>
      <c r="U48" s="1132"/>
      <c r="V48" s="1132"/>
      <c r="W48" s="1132"/>
      <c r="X48" s="1132"/>
      <c r="Y48" s="59"/>
    </row>
    <row r="49" spans="1:25" ht="51" hidden="1" customHeight="1">
      <c r="A49" s="43"/>
      <c r="B49" s="78"/>
      <c r="C49" s="77"/>
      <c r="D49" s="61"/>
      <c r="E49" s="1132"/>
      <c r="F49" s="1132"/>
      <c r="G49" s="1132"/>
      <c r="H49" s="1132"/>
      <c r="I49" s="1132"/>
      <c r="J49" s="1132"/>
      <c r="K49" s="1132"/>
      <c r="L49" s="1132"/>
      <c r="M49" s="1132"/>
      <c r="N49" s="1132"/>
      <c r="O49" s="1132"/>
      <c r="P49" s="1132"/>
      <c r="Q49" s="1132"/>
      <c r="R49" s="1132"/>
      <c r="S49" s="1132"/>
      <c r="T49" s="1132"/>
      <c r="U49" s="1132"/>
      <c r="V49" s="1132"/>
      <c r="W49" s="1132"/>
      <c r="X49" s="1132"/>
      <c r="Y49" s="59"/>
    </row>
    <row r="50" spans="1:25" ht="15" hidden="1">
      <c r="A50" s="43"/>
      <c r="B50" s="78"/>
      <c r="C50" s="77"/>
      <c r="D50" s="61"/>
      <c r="E50" s="1132"/>
      <c r="F50" s="1132"/>
      <c r="G50" s="1132"/>
      <c r="H50" s="1132"/>
      <c r="I50" s="1132"/>
      <c r="J50" s="1132"/>
      <c r="K50" s="1132"/>
      <c r="L50" s="1132"/>
      <c r="M50" s="1132"/>
      <c r="N50" s="1132"/>
      <c r="O50" s="1132"/>
      <c r="P50" s="1132"/>
      <c r="Q50" s="1132"/>
      <c r="R50" s="1132"/>
      <c r="S50" s="1132"/>
      <c r="T50" s="1132"/>
      <c r="U50" s="1132"/>
      <c r="V50" s="1132"/>
      <c r="W50" s="1132"/>
      <c r="X50" s="1132"/>
      <c r="Y50" s="59"/>
    </row>
    <row r="51" spans="1:25" ht="15" hidden="1">
      <c r="A51" s="43"/>
      <c r="B51" s="78"/>
      <c r="C51" s="77"/>
      <c r="D51" s="61"/>
      <c r="E51" s="1132"/>
      <c r="F51" s="1132"/>
      <c r="G51" s="1132"/>
      <c r="H51" s="1132"/>
      <c r="I51" s="1132"/>
      <c r="J51" s="1132"/>
      <c r="K51" s="1132"/>
      <c r="L51" s="1132"/>
      <c r="M51" s="1132"/>
      <c r="N51" s="1132"/>
      <c r="O51" s="1132"/>
      <c r="P51" s="1132"/>
      <c r="Q51" s="1132"/>
      <c r="R51" s="1132"/>
      <c r="S51" s="1132"/>
      <c r="T51" s="1132"/>
      <c r="U51" s="1132"/>
      <c r="V51" s="1132"/>
      <c r="W51" s="1132"/>
      <c r="X51" s="1132"/>
      <c r="Y51" s="59"/>
    </row>
    <row r="52" spans="1:25" ht="15" hidden="1">
      <c r="A52" s="43"/>
      <c r="B52" s="78"/>
      <c r="C52" s="77"/>
      <c r="D52" s="61"/>
      <c r="E52" s="1132"/>
      <c r="F52" s="1132"/>
      <c r="G52" s="1132"/>
      <c r="H52" s="1132"/>
      <c r="I52" s="1132"/>
      <c r="J52" s="1132"/>
      <c r="K52" s="1132"/>
      <c r="L52" s="1132"/>
      <c r="M52" s="1132"/>
      <c r="N52" s="1132"/>
      <c r="O52" s="1132"/>
      <c r="P52" s="1132"/>
      <c r="Q52" s="1132"/>
      <c r="R52" s="1132"/>
      <c r="S52" s="1132"/>
      <c r="T52" s="1132"/>
      <c r="U52" s="1132"/>
      <c r="V52" s="1132"/>
      <c r="W52" s="1132"/>
      <c r="X52" s="1132"/>
      <c r="Y52" s="59"/>
    </row>
    <row r="53" spans="1:25" ht="15" hidden="1">
      <c r="A53" s="43"/>
      <c r="B53" s="78"/>
      <c r="C53" s="77"/>
      <c r="D53" s="61"/>
      <c r="E53" s="1132"/>
      <c r="F53" s="1132"/>
      <c r="G53" s="1132"/>
      <c r="H53" s="1132"/>
      <c r="I53" s="1132"/>
      <c r="J53" s="1132"/>
      <c r="K53" s="1132"/>
      <c r="L53" s="1132"/>
      <c r="M53" s="1132"/>
      <c r="N53" s="1132"/>
      <c r="O53" s="1132"/>
      <c r="P53" s="1132"/>
      <c r="Q53" s="1132"/>
      <c r="R53" s="1132"/>
      <c r="S53" s="1132"/>
      <c r="T53" s="1132"/>
      <c r="U53" s="1132"/>
      <c r="V53" s="1132"/>
      <c r="W53" s="1132"/>
      <c r="X53" s="1132"/>
      <c r="Y53" s="59"/>
    </row>
    <row r="54" spans="1:25" ht="15" hidden="1">
      <c r="A54" s="43"/>
      <c r="B54" s="78"/>
      <c r="C54" s="77"/>
      <c r="D54" s="61"/>
      <c r="E54" s="1132"/>
      <c r="F54" s="1132"/>
      <c r="G54" s="1132"/>
      <c r="H54" s="1132"/>
      <c r="I54" s="1132"/>
      <c r="J54" s="1132"/>
      <c r="K54" s="1132"/>
      <c r="L54" s="1132"/>
      <c r="M54" s="1132"/>
      <c r="N54" s="1132"/>
      <c r="O54" s="1132"/>
      <c r="P54" s="1132"/>
      <c r="Q54" s="1132"/>
      <c r="R54" s="1132"/>
      <c r="S54" s="1132"/>
      <c r="T54" s="1132"/>
      <c r="U54" s="1132"/>
      <c r="V54" s="1132"/>
      <c r="W54" s="1132"/>
      <c r="X54" s="1132"/>
      <c r="Y54" s="59"/>
    </row>
    <row r="55" spans="1:25" ht="15" hidden="1">
      <c r="A55" s="43"/>
      <c r="B55" s="78"/>
      <c r="C55" s="77"/>
      <c r="D55" s="61"/>
      <c r="E55" s="1132"/>
      <c r="F55" s="1132"/>
      <c r="G55" s="1132"/>
      <c r="H55" s="1132"/>
      <c r="I55" s="1132"/>
      <c r="J55" s="1132"/>
      <c r="K55" s="1132"/>
      <c r="L55" s="1132"/>
      <c r="M55" s="1132"/>
      <c r="N55" s="1132"/>
      <c r="O55" s="1132"/>
      <c r="P55" s="1132"/>
      <c r="Q55" s="1132"/>
      <c r="R55" s="1132"/>
      <c r="S55" s="1132"/>
      <c r="T55" s="1132"/>
      <c r="U55" s="1132"/>
      <c r="V55" s="1132"/>
      <c r="W55" s="1132"/>
      <c r="X55" s="1132"/>
      <c r="Y55" s="59"/>
    </row>
    <row r="56" spans="1:25" ht="25.5" hidden="1" customHeight="1">
      <c r="A56" s="43"/>
      <c r="B56" s="78"/>
      <c r="C56" s="77"/>
      <c r="D56" s="66"/>
      <c r="E56" s="1132"/>
      <c r="F56" s="1132"/>
      <c r="G56" s="1132"/>
      <c r="H56" s="1132"/>
      <c r="I56" s="1132"/>
      <c r="J56" s="1132"/>
      <c r="K56" s="1132"/>
      <c r="L56" s="1132"/>
      <c r="M56" s="1132"/>
      <c r="N56" s="1132"/>
      <c r="O56" s="1132"/>
      <c r="P56" s="1132"/>
      <c r="Q56" s="1132"/>
      <c r="R56" s="1132"/>
      <c r="S56" s="1132"/>
      <c r="T56" s="1132"/>
      <c r="U56" s="1132"/>
      <c r="V56" s="1132"/>
      <c r="W56" s="1132"/>
      <c r="X56" s="1132"/>
      <c r="Y56" s="59"/>
    </row>
    <row r="57" spans="1:25" ht="15" hidden="1">
      <c r="A57" s="43"/>
      <c r="B57" s="78"/>
      <c r="C57" s="77"/>
      <c r="D57" s="66"/>
      <c r="E57" s="1132"/>
      <c r="F57" s="1132"/>
      <c r="G57" s="1132"/>
      <c r="H57" s="1132"/>
      <c r="I57" s="1132"/>
      <c r="J57" s="1132"/>
      <c r="K57" s="1132"/>
      <c r="L57" s="1132"/>
      <c r="M57" s="1132"/>
      <c r="N57" s="1132"/>
      <c r="O57" s="1132"/>
      <c r="P57" s="1132"/>
      <c r="Q57" s="1132"/>
      <c r="R57" s="1132"/>
      <c r="S57" s="1132"/>
      <c r="T57" s="1132"/>
      <c r="U57" s="1132"/>
      <c r="V57" s="1132"/>
      <c r="W57" s="1132"/>
      <c r="X57" s="1132"/>
      <c r="Y57" s="59"/>
    </row>
    <row r="58" spans="1:25" ht="15" hidden="1" customHeight="1">
      <c r="A58" s="43"/>
      <c r="B58" s="78"/>
      <c r="C58" s="77"/>
      <c r="D58" s="61"/>
      <c r="E58" s="1133" t="s">
        <v>395</v>
      </c>
      <c r="F58" s="1133"/>
      <c r="G58" s="1133"/>
      <c r="H58" s="1133"/>
      <c r="I58" s="1133"/>
      <c r="J58" s="1133"/>
      <c r="K58" s="1133"/>
      <c r="L58" s="1133"/>
      <c r="M58" s="1133"/>
      <c r="N58" s="1133"/>
      <c r="O58" s="1133"/>
      <c r="P58" s="1133"/>
      <c r="Q58" s="1133"/>
      <c r="R58" s="1133"/>
      <c r="S58" s="1133"/>
      <c r="T58" s="1133"/>
      <c r="U58" s="1133"/>
      <c r="V58" s="230"/>
      <c r="W58" s="230"/>
      <c r="X58" s="230"/>
      <c r="Y58" s="59"/>
    </row>
    <row r="59" spans="1:25" ht="15" hidden="1" customHeight="1">
      <c r="A59" s="43"/>
      <c r="B59" s="78"/>
      <c r="C59" s="77"/>
      <c r="D59" s="61"/>
      <c r="E59" s="1135"/>
      <c r="F59" s="1135"/>
      <c r="G59" s="1135"/>
      <c r="H59" s="1130"/>
      <c r="I59" s="1131"/>
      <c r="J59" s="1131"/>
      <c r="K59" s="1131"/>
      <c r="L59" s="1131"/>
      <c r="M59" s="1131"/>
      <c r="N59" s="1131"/>
      <c r="O59" s="1131"/>
      <c r="P59" s="1131"/>
      <c r="Q59" s="1131"/>
      <c r="R59" s="1131"/>
      <c r="S59" s="1131"/>
      <c r="T59" s="1131"/>
      <c r="U59" s="1131"/>
      <c r="V59" s="1131"/>
      <c r="W59" s="1131"/>
      <c r="X59" s="1131"/>
      <c r="Y59" s="59"/>
    </row>
    <row r="60" spans="1:25" ht="15" hidden="1" customHeight="1">
      <c r="A60" s="43"/>
      <c r="B60" s="78"/>
      <c r="C60" s="77"/>
      <c r="D60" s="61"/>
      <c r="E60" s="1134"/>
      <c r="F60" s="1134"/>
      <c r="G60" s="1134"/>
      <c r="H60" s="1129"/>
      <c r="I60" s="1129"/>
      <c r="J60" s="1129"/>
      <c r="K60" s="1129"/>
      <c r="L60" s="1129"/>
      <c r="M60" s="1129"/>
      <c r="N60" s="1129"/>
      <c r="O60" s="1129"/>
      <c r="P60" s="1129"/>
      <c r="Q60" s="1129"/>
      <c r="R60" s="1129"/>
      <c r="S60" s="1129"/>
      <c r="T60" s="1129"/>
      <c r="U60" s="1129"/>
      <c r="V60" s="1129"/>
      <c r="W60" s="1129"/>
      <c r="X60" s="1129"/>
      <c r="Y60" s="59"/>
    </row>
    <row r="61" spans="1:25" ht="15" hidden="1">
      <c r="A61" s="43"/>
      <c r="B61" s="78"/>
      <c r="C61" s="77"/>
      <c r="D61" s="61"/>
      <c r="E61" s="70"/>
      <c r="F61" s="68"/>
      <c r="G61" s="69"/>
      <c r="H61" s="1129"/>
      <c r="I61" s="1129"/>
      <c r="J61" s="1129"/>
      <c r="K61" s="1129"/>
      <c r="L61" s="1129"/>
      <c r="M61" s="1129"/>
      <c r="N61" s="1129"/>
      <c r="O61" s="1129"/>
      <c r="P61" s="1129"/>
      <c r="Q61" s="1129"/>
      <c r="R61" s="1129"/>
      <c r="S61" s="1129"/>
      <c r="T61" s="1129"/>
      <c r="U61" s="1129"/>
      <c r="V61" s="1129"/>
      <c r="W61" s="1129"/>
      <c r="X61" s="1129"/>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33" t="s">
        <v>396</v>
      </c>
      <c r="F70" s="1133"/>
      <c r="G70" s="1133"/>
      <c r="H70" s="1133"/>
      <c r="I70" s="1133"/>
      <c r="J70" s="1133"/>
      <c r="K70" s="1133"/>
      <c r="L70" s="1133"/>
      <c r="M70" s="1133"/>
      <c r="N70" s="1133"/>
      <c r="O70" s="1133"/>
      <c r="P70" s="1133"/>
      <c r="Q70" s="1133"/>
      <c r="R70" s="1133"/>
      <c r="S70" s="1133"/>
      <c r="T70" s="1133"/>
      <c r="U70" s="448"/>
      <c r="V70" s="448"/>
      <c r="W70" s="448"/>
      <c r="X70" s="448"/>
      <c r="Y70" s="59"/>
    </row>
    <row r="71" spans="1:25" ht="15" hidden="1">
      <c r="A71" s="43"/>
      <c r="B71" s="78"/>
      <c r="C71" s="77"/>
      <c r="D71" s="61"/>
      <c r="E71" s="1133" t="s">
        <v>587</v>
      </c>
      <c r="F71" s="1133"/>
      <c r="G71" s="1133"/>
      <c r="H71" s="1133"/>
      <c r="I71" s="1133"/>
      <c r="J71" s="1133"/>
      <c r="K71" s="1133"/>
      <c r="L71" s="1133"/>
      <c r="M71" s="1133"/>
      <c r="N71" s="1133"/>
      <c r="O71" s="1133"/>
      <c r="P71" s="1133"/>
      <c r="Q71" s="1133"/>
      <c r="R71" s="1133"/>
      <c r="S71" s="1133"/>
      <c r="T71" s="1133"/>
      <c r="U71" s="449"/>
      <c r="V71" s="449"/>
      <c r="W71" s="449"/>
      <c r="X71" s="449"/>
      <c r="Y71" s="59"/>
    </row>
    <row r="72" spans="1:25" ht="40.5" hidden="1" customHeight="1">
      <c r="A72" s="43"/>
      <c r="B72" s="78"/>
      <c r="C72" s="77"/>
      <c r="D72" s="61"/>
      <c r="E72" s="449"/>
      <c r="F72" s="449"/>
      <c r="G72" s="449"/>
      <c r="H72" s="449"/>
      <c r="I72" s="449"/>
      <c r="J72" s="449"/>
      <c r="K72" s="449"/>
      <c r="L72" s="449"/>
      <c r="M72" s="449"/>
      <c r="N72" s="449"/>
      <c r="O72" s="449"/>
      <c r="P72" s="449"/>
      <c r="Q72" s="449"/>
      <c r="R72" s="449"/>
      <c r="S72" s="449"/>
      <c r="T72" s="449"/>
      <c r="U72" s="449"/>
      <c r="V72" s="449"/>
      <c r="W72" s="449"/>
      <c r="X72" s="449"/>
      <c r="Y72" s="59"/>
    </row>
    <row r="73" spans="1:25" ht="63" hidden="1" customHeight="1">
      <c r="A73" s="43"/>
      <c r="B73" s="78"/>
      <c r="C73" s="77"/>
      <c r="D73" s="61"/>
      <c r="E73" s="449"/>
      <c r="F73" s="449"/>
      <c r="G73" s="449"/>
      <c r="H73" s="449"/>
      <c r="I73" s="449"/>
      <c r="J73" s="449"/>
      <c r="K73" s="449"/>
      <c r="L73" s="449"/>
      <c r="M73" s="449"/>
      <c r="N73" s="449"/>
      <c r="O73" s="449"/>
      <c r="P73" s="449"/>
      <c r="Q73" s="449"/>
      <c r="R73" s="449"/>
      <c r="S73" s="449"/>
      <c r="T73" s="449"/>
      <c r="U73" s="449"/>
      <c r="V73" s="449"/>
      <c r="W73" s="449"/>
      <c r="X73" s="449"/>
      <c r="Y73" s="59"/>
    </row>
    <row r="74" spans="1:25" ht="30" hidden="1" customHeight="1">
      <c r="A74" s="43"/>
      <c r="B74" s="78"/>
      <c r="C74" s="77"/>
      <c r="D74" s="61"/>
      <c r="E74" s="449"/>
      <c r="F74" s="449"/>
      <c r="G74" s="449"/>
      <c r="H74" s="449"/>
      <c r="I74" s="449"/>
      <c r="J74" s="449"/>
      <c r="K74" s="449"/>
      <c r="L74" s="449"/>
      <c r="M74" s="449"/>
      <c r="N74" s="449"/>
      <c r="O74" s="449"/>
      <c r="P74" s="449"/>
      <c r="Q74" s="449"/>
      <c r="R74" s="449"/>
      <c r="S74" s="449"/>
      <c r="T74" s="449"/>
      <c r="U74" s="449"/>
      <c r="V74" s="449"/>
      <c r="W74" s="449"/>
      <c r="X74" s="449"/>
      <c r="Y74" s="59"/>
    </row>
    <row r="75" spans="1:25" ht="30" hidden="1" customHeight="1">
      <c r="A75" s="43"/>
      <c r="B75" s="78"/>
      <c r="C75" s="77"/>
      <c r="D75" s="61"/>
      <c r="E75" s="449"/>
      <c r="F75" s="449"/>
      <c r="G75" s="449"/>
      <c r="H75" s="449"/>
      <c r="I75" s="449"/>
      <c r="J75" s="449"/>
      <c r="K75" s="449"/>
      <c r="L75" s="449"/>
      <c r="M75" s="449"/>
      <c r="N75" s="449"/>
      <c r="O75" s="449"/>
      <c r="P75" s="449"/>
      <c r="Q75" s="449"/>
      <c r="R75" s="449"/>
      <c r="S75" s="449"/>
      <c r="T75" s="449"/>
      <c r="U75" s="449"/>
      <c r="V75" s="449"/>
      <c r="W75" s="449"/>
      <c r="X75" s="449"/>
      <c r="Y75" s="59"/>
    </row>
    <row r="76" spans="1:25" ht="15" hidden="1">
      <c r="A76" s="43"/>
      <c r="B76" s="78"/>
      <c r="C76" s="77"/>
      <c r="D76" s="61"/>
      <c r="E76" s="449"/>
      <c r="F76" s="449"/>
      <c r="G76" s="449"/>
      <c r="H76" s="449"/>
      <c r="I76" s="449"/>
      <c r="J76" s="449"/>
      <c r="K76" s="449"/>
      <c r="L76" s="449"/>
      <c r="M76" s="449"/>
      <c r="N76" s="449"/>
      <c r="O76" s="449"/>
      <c r="P76" s="449"/>
      <c r="Q76" s="449"/>
      <c r="R76" s="449"/>
      <c r="S76" s="449"/>
      <c r="T76" s="449"/>
      <c r="U76" s="449"/>
      <c r="V76" s="449"/>
      <c r="W76" s="449"/>
      <c r="X76" s="449"/>
      <c r="Y76" s="59"/>
    </row>
    <row r="77" spans="1:25" ht="15" hidden="1">
      <c r="A77" s="43"/>
      <c r="B77" s="78"/>
      <c r="C77" s="77"/>
      <c r="D77" s="61"/>
      <c r="E77" s="449"/>
      <c r="F77" s="449"/>
      <c r="G77" s="449"/>
      <c r="H77" s="449"/>
      <c r="I77" s="449"/>
      <c r="J77" s="449"/>
      <c r="K77" s="449"/>
      <c r="L77" s="449"/>
      <c r="M77" s="449"/>
      <c r="N77" s="449"/>
      <c r="O77" s="449"/>
      <c r="P77" s="449"/>
      <c r="Q77" s="449"/>
      <c r="R77" s="449"/>
      <c r="S77" s="449"/>
      <c r="T77" s="449"/>
      <c r="U77" s="449"/>
      <c r="V77" s="449"/>
      <c r="W77" s="449"/>
      <c r="X77" s="449"/>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0"/>
      <c r="F79" s="450"/>
      <c r="G79" s="450"/>
      <c r="H79" s="450"/>
      <c r="I79" s="450"/>
      <c r="J79" s="450"/>
      <c r="K79" s="450"/>
      <c r="L79" s="450"/>
      <c r="M79" s="450"/>
      <c r="N79" s="450"/>
      <c r="O79" s="450"/>
      <c r="P79" s="450"/>
      <c r="Q79" s="450"/>
      <c r="R79" s="450"/>
      <c r="S79" s="450"/>
      <c r="T79" s="450"/>
      <c r="U79" s="450"/>
      <c r="V79" s="450"/>
      <c r="W79" s="450"/>
      <c r="X79" s="450"/>
      <c r="Y79" s="59"/>
    </row>
    <row r="80" spans="1:25" ht="14.25" hidden="1" customHeight="1">
      <c r="A80" s="43"/>
      <c r="B80" s="78"/>
      <c r="C80" s="77"/>
      <c r="D80" s="61"/>
      <c r="E80" s="451"/>
      <c r="F80" s="451"/>
      <c r="G80" s="451"/>
      <c r="H80" s="451"/>
      <c r="Y80" s="59"/>
    </row>
    <row r="81" spans="1:25" ht="15" hidden="1">
      <c r="A81" s="43"/>
      <c r="B81" s="78"/>
      <c r="C81" s="77"/>
      <c r="D81" s="61"/>
      <c r="E81" s="1133" t="s">
        <v>395</v>
      </c>
      <c r="F81" s="1133"/>
      <c r="G81" s="1133"/>
      <c r="H81" s="1133"/>
      <c r="I81" s="1133"/>
      <c r="J81" s="1133"/>
      <c r="K81" s="1133"/>
      <c r="L81" s="1133"/>
      <c r="M81" s="1133"/>
      <c r="N81" s="1133"/>
      <c r="O81" s="1133"/>
      <c r="P81" s="1133"/>
      <c r="Q81" s="1133"/>
      <c r="R81" s="1133"/>
      <c r="S81" s="1133"/>
      <c r="T81" s="1133"/>
      <c r="U81" s="1133"/>
      <c r="V81" s="230"/>
      <c r="W81" s="230"/>
      <c r="X81" s="230"/>
      <c r="Y81" s="59"/>
    </row>
    <row r="82" spans="1:25" ht="15" hidden="1" customHeight="1">
      <c r="A82" s="43"/>
      <c r="B82" s="78"/>
      <c r="C82" s="77"/>
      <c r="D82" s="61"/>
      <c r="E82" s="1134"/>
      <c r="F82" s="1134"/>
      <c r="G82" s="1134"/>
      <c r="H82" s="1130"/>
      <c r="I82" s="1131"/>
      <c r="J82" s="1131"/>
      <c r="K82" s="1131"/>
      <c r="L82" s="1131"/>
      <c r="M82" s="1131"/>
      <c r="N82" s="1131"/>
      <c r="O82" s="1131"/>
      <c r="P82" s="1131"/>
      <c r="Q82" s="1131"/>
      <c r="R82" s="1131"/>
      <c r="S82" s="1131"/>
      <c r="T82" s="1131"/>
      <c r="U82" s="1131"/>
      <c r="V82" s="1131"/>
      <c r="W82" s="1131"/>
      <c r="X82" s="1131"/>
      <c r="Y82" s="59"/>
    </row>
    <row r="83" spans="1:25" ht="15" hidden="1" customHeight="1">
      <c r="A83" s="43"/>
      <c r="B83" s="78"/>
      <c r="C83" s="77"/>
      <c r="D83" s="61"/>
      <c r="Y83" s="59"/>
    </row>
    <row r="84" spans="1:25" ht="15" hidden="1" customHeight="1">
      <c r="A84" s="43"/>
      <c r="B84" s="78"/>
      <c r="C84" s="77"/>
      <c r="D84" s="61"/>
      <c r="E84" s="70"/>
      <c r="F84" s="68"/>
      <c r="G84" s="69"/>
      <c r="H84" s="1129"/>
      <c r="I84" s="1129"/>
      <c r="J84" s="1129"/>
      <c r="K84" s="1129"/>
      <c r="L84" s="1129"/>
      <c r="M84" s="1129"/>
      <c r="N84" s="1129"/>
      <c r="O84" s="1129"/>
      <c r="P84" s="1129"/>
      <c r="Q84" s="1129"/>
      <c r="R84" s="1129"/>
      <c r="S84" s="1129"/>
      <c r="T84" s="1129"/>
      <c r="U84" s="1129"/>
      <c r="V84" s="1129"/>
      <c r="W84" s="1129"/>
      <c r="X84" s="1129"/>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37" t="s">
        <v>235</v>
      </c>
      <c r="F98" s="1137"/>
      <c r="G98" s="1137"/>
      <c r="H98" s="1137"/>
      <c r="I98" s="1137"/>
      <c r="J98" s="1137"/>
      <c r="K98" s="1137"/>
      <c r="L98" s="1137"/>
      <c r="M98" s="1137"/>
      <c r="N98" s="1137"/>
      <c r="O98" s="1137"/>
      <c r="P98" s="1137"/>
      <c r="Q98" s="1137"/>
      <c r="R98" s="1137"/>
      <c r="S98" s="1137"/>
      <c r="T98" s="1137"/>
      <c r="U98" s="1137"/>
      <c r="V98" s="1137"/>
      <c r="W98" s="1137"/>
      <c r="X98" s="1137"/>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6" t="s">
        <v>234</v>
      </c>
      <c r="G100" s="1136"/>
      <c r="H100" s="1136"/>
      <c r="I100" s="1136"/>
      <c r="J100" s="1136"/>
      <c r="K100" s="1136"/>
      <c r="L100" s="1136"/>
      <c r="M100" s="1136"/>
      <c r="N100" s="1136"/>
      <c r="O100" s="1136"/>
      <c r="P100" s="1136"/>
      <c r="Q100" s="1136"/>
      <c r="R100" s="1136"/>
      <c r="S100" s="1136"/>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6" t="s">
        <v>233</v>
      </c>
      <c r="G102" s="1136"/>
      <c r="H102" s="1136"/>
      <c r="I102" s="1136"/>
      <c r="J102" s="1136"/>
      <c r="K102" s="1136"/>
      <c r="L102" s="1136"/>
      <c r="M102" s="1136"/>
      <c r="N102" s="1136"/>
      <c r="O102" s="1136"/>
      <c r="P102" s="1136"/>
      <c r="Q102" s="1136"/>
      <c r="R102" s="1136"/>
      <c r="S102" s="1136"/>
      <c r="T102" s="1136"/>
      <c r="U102" s="1136"/>
      <c r="V102" s="1136"/>
      <c r="W102" s="1136"/>
      <c r="X102" s="1136"/>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password="FA9C" sheet="1" objects="1" scenarios="1" formatColumns="0" formatRows="0"/>
  <dataConsolidate leftLabels="1"/>
  <mergeCells count="28">
    <mergeCell ref="B2:G2"/>
    <mergeCell ref="B3:C3"/>
    <mergeCell ref="E7:X19"/>
    <mergeCell ref="P23:W23"/>
    <mergeCell ref="E58:U58"/>
    <mergeCell ref="B5:Y5"/>
    <mergeCell ref="E41:X45"/>
    <mergeCell ref="F21:M21"/>
    <mergeCell ref="P21:X21"/>
    <mergeCell ref="P22:X22"/>
    <mergeCell ref="E35:X39"/>
    <mergeCell ref="F22:M22"/>
    <mergeCell ref="E40:X40"/>
    <mergeCell ref="F102:X102"/>
    <mergeCell ref="F100:S100"/>
    <mergeCell ref="E82:G82"/>
    <mergeCell ref="E98:X98"/>
    <mergeCell ref="E81:U81"/>
    <mergeCell ref="H84:X84"/>
    <mergeCell ref="H60:X60"/>
    <mergeCell ref="H82:X82"/>
    <mergeCell ref="E46:X57"/>
    <mergeCell ref="E70:T70"/>
    <mergeCell ref="E60:G60"/>
    <mergeCell ref="H59:X59"/>
    <mergeCell ref="E59:G59"/>
    <mergeCell ref="E71:T71"/>
    <mergeCell ref="H61:X61"/>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oleObject progId="Word.Document.8" shapeId="193537" r:id="rId4"/>
  </oleObjects>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20">
        <v>43460.673587962963</v>
      </c>
      <c r="B2" s="12" t="s">
        <v>774</v>
      </c>
      <c r="C2" s="12" t="s">
        <v>442</v>
      </c>
    </row>
    <row r="3" spans="1:4">
      <c r="A3" s="1120">
        <v>43460.67359953704</v>
      </c>
      <c r="B3" s="12" t="s">
        <v>775</v>
      </c>
      <c r="C3" s="12" t="s">
        <v>442</v>
      </c>
    </row>
    <row r="4" spans="1:4">
      <c r="A4" s="1120">
        <v>43460.673784722225</v>
      </c>
      <c r="B4" s="12" t="s">
        <v>774</v>
      </c>
      <c r="C4" s="12" t="s">
        <v>442</v>
      </c>
    </row>
    <row r="5" spans="1:4">
      <c r="A5" s="1120">
        <v>43460.673807870371</v>
      </c>
      <c r="B5" s="12" t="s">
        <v>775</v>
      </c>
      <c r="C5" s="12" t="s">
        <v>442</v>
      </c>
    </row>
    <row r="6" spans="1:4">
      <c r="A6" s="1120">
        <v>43460.674490740741</v>
      </c>
      <c r="B6" s="12" t="s">
        <v>774</v>
      </c>
      <c r="C6" s="12" t="s">
        <v>442</v>
      </c>
    </row>
    <row r="7" spans="1:4">
      <c r="A7" s="1120">
        <v>43460.674502314818</v>
      </c>
      <c r="B7" s="12" t="s">
        <v>775</v>
      </c>
      <c r="C7" s="12" t="s">
        <v>442</v>
      </c>
    </row>
    <row r="8" spans="1:4">
      <c r="A8" s="1120">
        <v>43460.770358796297</v>
      </c>
      <c r="B8" s="12" t="s">
        <v>774</v>
      </c>
      <c r="C8" s="12" t="s">
        <v>442</v>
      </c>
    </row>
    <row r="9" spans="1:4">
      <c r="A9" s="1120">
        <v>43460.770381944443</v>
      </c>
      <c r="B9" s="12" t="s">
        <v>775</v>
      </c>
      <c r="C9" s="12" t="s">
        <v>442</v>
      </c>
    </row>
    <row r="10" spans="1:4">
      <c r="A10" s="1120">
        <v>43462.424537037034</v>
      </c>
      <c r="B10" s="12" t="s">
        <v>774</v>
      </c>
      <c r="C10" s="12" t="s">
        <v>442</v>
      </c>
    </row>
    <row r="11" spans="1:4">
      <c r="A11" s="1120">
        <v>43462.424560185187</v>
      </c>
      <c r="B11" s="12" t="s">
        <v>775</v>
      </c>
      <c r="C11" s="12" t="s">
        <v>442</v>
      </c>
    </row>
  </sheetData>
  <sheetProtection password="FA9C"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tabColor rgb="FFCCCCFF"/>
  </sheetPr>
  <dimension ref="A1:L54"/>
  <sheetViews>
    <sheetView showGridLines="0" tabSelected="1" topLeftCell="D1" zoomScaleNormal="100" workbookViewId="0">
      <selection activeCell="F43" sqref="F43:F46"/>
    </sheetView>
  </sheetViews>
  <sheetFormatPr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5" customFormat="1" ht="3" customHeight="1">
      <c r="A1" s="383"/>
      <c r="B1" s="384"/>
      <c r="F1" s="385">
        <v>28422605</v>
      </c>
      <c r="G1" s="386"/>
      <c r="I1" s="386"/>
    </row>
    <row r="2" spans="1:12" s="18" customFormat="1" ht="14.25">
      <c r="A2" s="197"/>
      <c r="B2" s="90"/>
      <c r="E2" s="391" t="str">
        <f>"Код шаблона: " &amp; GetCode()</f>
        <v>Код шаблона: FAS.JKH.OPEN.INFO.PRICE.WARM</v>
      </c>
      <c r="F2" s="440"/>
      <c r="G2" s="390"/>
      <c r="H2" s="390"/>
      <c r="I2" s="390"/>
      <c r="J2" s="390"/>
      <c r="K2" s="390"/>
      <c r="L2" s="390"/>
    </row>
    <row r="3" spans="1:12" ht="14.25">
      <c r="E3" s="392" t="str">
        <f>"Версия " &amp; GetVersion()</f>
        <v>Версия 1.0</v>
      </c>
      <c r="F3" s="440"/>
      <c r="G3" s="43"/>
      <c r="H3" s="43"/>
      <c r="I3" s="43"/>
      <c r="J3" s="43"/>
      <c r="K3" s="43"/>
      <c r="L3" s="260"/>
    </row>
    <row r="4" spans="1:12" s="370" customFormat="1" ht="6">
      <c r="A4" s="364"/>
      <c r="B4" s="365"/>
      <c r="C4" s="366"/>
      <c r="D4" s="367"/>
      <c r="E4" s="387"/>
      <c r="F4" s="388"/>
      <c r="G4" s="389"/>
      <c r="I4" s="371"/>
    </row>
    <row r="5" spans="1:12" ht="22.5">
      <c r="D5" s="24"/>
      <c r="E5" s="1149" t="s">
        <v>770</v>
      </c>
      <c r="F5" s="1150"/>
      <c r="G5" s="433"/>
      <c r="J5" s="307"/>
    </row>
    <row r="6" spans="1:12" s="370" customFormat="1" ht="6">
      <c r="A6" s="364"/>
      <c r="B6" s="365"/>
      <c r="C6" s="366"/>
      <c r="D6" s="367"/>
      <c r="E6" s="372"/>
      <c r="F6" s="373"/>
      <c r="G6" s="374"/>
      <c r="I6" s="371"/>
    </row>
    <row r="7" spans="1:12" ht="27">
      <c r="D7" s="24"/>
      <c r="E7" s="25" t="s">
        <v>52</v>
      </c>
      <c r="F7" s="326" t="s">
        <v>150</v>
      </c>
      <c r="G7" s="382"/>
    </row>
    <row r="8" spans="1:12" s="370" customFormat="1" ht="6">
      <c r="A8" s="364"/>
      <c r="B8" s="365"/>
      <c r="C8" s="366"/>
      <c r="D8" s="367"/>
      <c r="E8" s="368"/>
      <c r="F8" s="369"/>
      <c r="G8" s="367"/>
      <c r="I8" s="371"/>
    </row>
    <row r="9" spans="1:12" ht="27">
      <c r="D9" s="24"/>
      <c r="E9" s="25" t="s">
        <v>475</v>
      </c>
      <c r="F9" s="1107" t="s">
        <v>85</v>
      </c>
      <c r="G9" s="381"/>
    </row>
    <row r="10" spans="1:12" s="370" customFormat="1" ht="6">
      <c r="A10" s="375"/>
      <c r="B10" s="365"/>
      <c r="C10" s="366"/>
      <c r="D10" s="376"/>
      <c r="E10" s="372"/>
      <c r="F10" s="377"/>
      <c r="G10" s="378"/>
      <c r="I10" s="371"/>
    </row>
    <row r="11" spans="1:12" ht="27">
      <c r="A11" s="200"/>
      <c r="D11" s="24"/>
      <c r="E11" s="81" t="s">
        <v>473</v>
      </c>
      <c r="F11" s="1121" t="s">
        <v>1676</v>
      </c>
      <c r="G11" s="379"/>
    </row>
    <row r="12" spans="1:12" ht="27">
      <c r="D12" s="24"/>
      <c r="E12" s="81" t="s">
        <v>474</v>
      </c>
      <c r="F12" s="1121" t="s">
        <v>1677</v>
      </c>
      <c r="G12" s="381"/>
    </row>
    <row r="13" spans="1:12" s="370" customFormat="1" ht="6">
      <c r="A13" s="375"/>
      <c r="B13" s="365"/>
      <c r="C13" s="366"/>
      <c r="D13" s="376"/>
      <c r="E13" s="372"/>
      <c r="F13" s="377"/>
      <c r="G13" s="378"/>
      <c r="I13" s="371"/>
    </row>
    <row r="14" spans="1:12" ht="27">
      <c r="D14" s="24"/>
      <c r="E14" s="81" t="s">
        <v>369</v>
      </c>
      <c r="F14" s="327" t="s">
        <v>42</v>
      </c>
      <c r="G14" s="381"/>
    </row>
    <row r="15" spans="1:12" ht="27" hidden="1">
      <c r="D15" s="24"/>
      <c r="E15" s="81" t="s">
        <v>299</v>
      </c>
      <c r="F15" s="329" t="s">
        <v>776</v>
      </c>
      <c r="G15" s="381"/>
    </row>
    <row r="16" spans="1:12" ht="27" hidden="1">
      <c r="D16" s="24"/>
      <c r="E16" s="81" t="s">
        <v>600</v>
      </c>
      <c r="F16" s="329"/>
      <c r="G16" s="381"/>
    </row>
    <row r="17" spans="1:9" ht="19.5">
      <c r="D17" s="24"/>
      <c r="E17" s="25"/>
      <c r="F17" s="443" t="s">
        <v>608</v>
      </c>
      <c r="G17" s="21"/>
    </row>
    <row r="18" spans="1:9" ht="27">
      <c r="D18" s="24"/>
      <c r="E18" s="81" t="s">
        <v>503</v>
      </c>
      <c r="F18" s="327" t="s">
        <v>2267</v>
      </c>
      <c r="G18" s="381"/>
    </row>
    <row r="19" spans="1:9" ht="27">
      <c r="D19" s="24"/>
      <c r="E19" s="81" t="s">
        <v>597</v>
      </c>
      <c r="F19" s="328" t="s">
        <v>2268</v>
      </c>
      <c r="G19" s="381"/>
    </row>
    <row r="20" spans="1:9" ht="27">
      <c r="D20" s="24"/>
      <c r="E20" s="81" t="s">
        <v>596</v>
      </c>
      <c r="F20" s="327" t="s">
        <v>2270</v>
      </c>
      <c r="G20" s="381"/>
    </row>
    <row r="21" spans="1:9" ht="27">
      <c r="D21" s="24"/>
      <c r="E21" s="81" t="s">
        <v>502</v>
      </c>
      <c r="F21" s="327" t="s">
        <v>2269</v>
      </c>
      <c r="G21" s="381"/>
    </row>
    <row r="22" spans="1:9" ht="19.5" hidden="1">
      <c r="D22" s="24"/>
      <c r="E22" s="25"/>
      <c r="F22" s="443" t="s">
        <v>609</v>
      </c>
      <c r="G22" s="21"/>
    </row>
    <row r="23" spans="1:9" ht="27" hidden="1">
      <c r="D23" s="24"/>
      <c r="E23" s="81" t="s">
        <v>612</v>
      </c>
      <c r="F23" s="331"/>
      <c r="G23" s="381"/>
    </row>
    <row r="24" spans="1:9" ht="27" hidden="1">
      <c r="D24" s="24"/>
      <c r="E24" s="81" t="s">
        <v>611</v>
      </c>
      <c r="F24" s="329"/>
      <c r="G24" s="381"/>
    </row>
    <row r="25" spans="1:9" ht="27" hidden="1">
      <c r="D25" s="24"/>
      <c r="E25" s="81" t="s">
        <v>610</v>
      </c>
      <c r="F25" s="331"/>
      <c r="G25" s="381"/>
    </row>
    <row r="26" spans="1:9" ht="27" hidden="1">
      <c r="D26" s="24"/>
      <c r="E26" s="81" t="s">
        <v>502</v>
      </c>
      <c r="F26" s="331"/>
      <c r="G26" s="381"/>
    </row>
    <row r="27" spans="1:9" s="370" customFormat="1" ht="35.1" customHeight="1">
      <c r="A27" s="375"/>
      <c r="B27" s="365"/>
      <c r="C27" s="366"/>
      <c r="D27" s="376"/>
      <c r="E27" s="372"/>
      <c r="F27" s="377"/>
      <c r="G27" s="378"/>
      <c r="I27" s="371"/>
    </row>
    <row r="28" spans="1:9" ht="27">
      <c r="D28" s="24"/>
      <c r="E28" s="81" t="s">
        <v>170</v>
      </c>
      <c r="F28" s="347" t="s">
        <v>85</v>
      </c>
      <c r="G28" s="381"/>
    </row>
    <row r="29" spans="1:9" ht="27">
      <c r="C29" s="28"/>
      <c r="D29" s="29"/>
      <c r="E29" s="30" t="s">
        <v>79</v>
      </c>
      <c r="F29" s="330" t="s">
        <v>2003</v>
      </c>
      <c r="G29" s="380"/>
    </row>
    <row r="30" spans="1:9" ht="27" hidden="1">
      <c r="C30" s="28"/>
      <c r="D30" s="29"/>
      <c r="E30" s="52" t="s">
        <v>203</v>
      </c>
      <c r="F30" s="331"/>
      <c r="G30" s="380"/>
    </row>
    <row r="31" spans="1:9" ht="27">
      <c r="C31" s="28"/>
      <c r="D31" s="29"/>
      <c r="E31" s="30" t="s">
        <v>53</v>
      </c>
      <c r="F31" s="330" t="s">
        <v>2004</v>
      </c>
      <c r="G31" s="380"/>
    </row>
    <row r="32" spans="1:9" ht="27">
      <c r="C32" s="28"/>
      <c r="D32" s="29"/>
      <c r="E32" s="30" t="s">
        <v>54</v>
      </c>
      <c r="F32" s="330" t="s">
        <v>2000</v>
      </c>
      <c r="G32" s="380"/>
      <c r="H32" s="31"/>
    </row>
    <row r="33" spans="1:9" s="370" customFormat="1" ht="6">
      <c r="A33" s="375"/>
      <c r="B33" s="365"/>
      <c r="C33" s="366"/>
      <c r="D33" s="376"/>
      <c r="E33" s="372"/>
      <c r="F33" s="377"/>
      <c r="G33" s="378"/>
      <c r="I33" s="371"/>
    </row>
    <row r="34" spans="1:9" ht="27">
      <c r="A34" s="199"/>
      <c r="D34" s="26"/>
      <c r="E34" s="797" t="s">
        <v>724</v>
      </c>
      <c r="F34" s="1122" t="s">
        <v>727</v>
      </c>
      <c r="G34" s="379"/>
    </row>
    <row r="35" spans="1:9" s="370" customFormat="1" ht="6">
      <c r="A35" s="375"/>
      <c r="B35" s="365"/>
      <c r="C35" s="366"/>
      <c r="D35" s="376"/>
      <c r="E35" s="372"/>
      <c r="F35" s="377"/>
      <c r="G35" s="378"/>
      <c r="I35" s="371"/>
    </row>
    <row r="36" spans="1:9" ht="27">
      <c r="A36" s="199"/>
      <c r="D36" s="26"/>
      <c r="E36" s="81" t="s">
        <v>243</v>
      </c>
      <c r="F36" s="826" t="s">
        <v>204</v>
      </c>
      <c r="G36" s="379"/>
    </row>
    <row r="37" spans="1:9" s="370" customFormat="1" ht="6">
      <c r="A37" s="364"/>
      <c r="B37" s="365"/>
      <c r="C37" s="366"/>
      <c r="D37" s="367"/>
      <c r="E37" s="368"/>
      <c r="F37" s="369"/>
      <c r="G37" s="367"/>
      <c r="I37" s="371"/>
    </row>
    <row r="38" spans="1:9" ht="27">
      <c r="B38" s="189"/>
      <c r="D38" s="24"/>
      <c r="E38" s="81" t="s">
        <v>730</v>
      </c>
      <c r="F38" s="1107" t="s">
        <v>84</v>
      </c>
      <c r="G38" s="381"/>
      <c r="I38" s="19"/>
    </row>
    <row r="39" spans="1:9" s="370" customFormat="1" ht="6">
      <c r="A39" s="375"/>
      <c r="B39" s="365"/>
      <c r="C39" s="366"/>
      <c r="D39" s="376"/>
      <c r="E39" s="372"/>
      <c r="F39" s="377"/>
      <c r="G39" s="378"/>
      <c r="I39" s="371"/>
    </row>
    <row r="40" spans="1:9" ht="27">
      <c r="A40" s="201"/>
      <c r="B40" s="92"/>
      <c r="D40" s="33"/>
      <c r="E40" s="32" t="s">
        <v>547</v>
      </c>
      <c r="F40" s="327" t="s">
        <v>2271</v>
      </c>
      <c r="G40" s="379"/>
    </row>
    <row r="41" spans="1:9" ht="27">
      <c r="A41" s="201"/>
      <c r="B41" s="92"/>
      <c r="D41" s="33"/>
      <c r="E41" s="41" t="s">
        <v>548</v>
      </c>
      <c r="F41" s="327" t="s">
        <v>2272</v>
      </c>
      <c r="G41" s="379"/>
    </row>
    <row r="42" spans="1:9" ht="19.5">
      <c r="D42" s="24"/>
      <c r="E42" s="25"/>
      <c r="F42" s="443" t="s">
        <v>579</v>
      </c>
      <c r="G42" s="21"/>
    </row>
    <row r="43" spans="1:9" ht="27">
      <c r="A43" s="201"/>
      <c r="D43" s="21"/>
      <c r="E43" s="441" t="s">
        <v>87</v>
      </c>
      <c r="F43" s="447" t="s">
        <v>2273</v>
      </c>
      <c r="G43" s="379"/>
    </row>
    <row r="44" spans="1:9" ht="27">
      <c r="A44" s="201"/>
      <c r="B44" s="92"/>
      <c r="D44" s="33"/>
      <c r="E44" s="441" t="s">
        <v>88</v>
      </c>
      <c r="F44" s="447" t="s">
        <v>2274</v>
      </c>
      <c r="G44" s="379"/>
    </row>
    <row r="45" spans="1:9" ht="27">
      <c r="A45" s="201"/>
      <c r="B45" s="92"/>
      <c r="D45" s="33"/>
      <c r="E45" s="441" t="s">
        <v>580</v>
      </c>
      <c r="F45" s="447" t="s">
        <v>2275</v>
      </c>
      <c r="G45" s="379"/>
    </row>
    <row r="46" spans="1:9" ht="27">
      <c r="D46" s="24"/>
      <c r="E46" s="442" t="s">
        <v>581</v>
      </c>
      <c r="F46" s="447" t="s">
        <v>2276</v>
      </c>
      <c r="G46" s="381"/>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51"/>
      <c r="F54" s="1151"/>
      <c r="G54" s="1151"/>
      <c r="H54" s="1151"/>
      <c r="I54" s="1151"/>
    </row>
  </sheetData>
  <sheetProtection password="FA9C" sheet="1" objects="1" scenarios="1" formatColumns="0" formatRows="0"/>
  <dataConsolidate leftLabels="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1">
    <tabColor rgb="FFCCCCFF"/>
    <pageSetUpPr fitToPage="1"/>
  </sheetPr>
  <dimension ref="A1:IV20"/>
  <sheetViews>
    <sheetView showGridLines="0" topLeftCell="C3" zoomScaleNormal="100" workbookViewId="0">
      <selection activeCell="E12" sqref="E12:E16"/>
    </sheetView>
  </sheetViews>
  <sheetFormatPr defaultRowHeight="14.25"/>
  <cols>
    <col min="1" max="1" width="9.140625" style="125" hidden="1" customWidth="1"/>
    <col min="2" max="2" width="9.140625" style="36" hidden="1" customWidth="1"/>
    <col min="3" max="3" width="3.7109375" style="231"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1" hidden="1" customWidth="1"/>
    <col min="14" max="16" width="9.140625" style="211" hidden="1" customWidth="1"/>
    <col min="17" max="17" width="25.7109375" style="358" hidden="1" customWidth="1"/>
    <col min="18" max="18" width="14.42578125" style="211" hidden="1" customWidth="1"/>
    <col min="19" max="22" width="9.140625" style="355"/>
    <col min="23" max="16384" width="9.140625" style="36"/>
  </cols>
  <sheetData>
    <row r="1" spans="1:256" s="202" customFormat="1" ht="16.5" hidden="1" customHeight="1">
      <c r="C1" s="349"/>
      <c r="H1" s="349"/>
      <c r="I1" s="349"/>
      <c r="J1" s="349"/>
      <c r="K1" s="349" t="s">
        <v>516</v>
      </c>
      <c r="L1" s="359" t="s">
        <v>401</v>
      </c>
      <c r="M1" s="394" t="s">
        <v>515</v>
      </c>
      <c r="N1" s="394"/>
      <c r="O1" s="394"/>
      <c r="P1" s="394"/>
      <c r="Q1" s="395"/>
      <c r="R1" s="394"/>
      <c r="S1" s="394"/>
      <c r="T1" s="394"/>
      <c r="U1" s="394"/>
      <c r="V1" s="394"/>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359"/>
      <c r="DK1" s="359"/>
      <c r="DL1" s="359"/>
      <c r="DM1" s="359"/>
      <c r="DN1" s="359"/>
      <c r="DO1" s="359"/>
      <c r="DP1" s="359"/>
      <c r="DQ1" s="359"/>
      <c r="DR1" s="359"/>
      <c r="DS1" s="359"/>
      <c r="DT1" s="359"/>
      <c r="DU1" s="359"/>
      <c r="DV1" s="359"/>
      <c r="DW1" s="359"/>
      <c r="DX1" s="359"/>
      <c r="DY1" s="359"/>
      <c r="DZ1" s="359"/>
      <c r="EA1" s="359"/>
      <c r="EB1" s="359"/>
      <c r="EC1" s="359"/>
      <c r="ED1" s="359"/>
      <c r="EE1" s="359"/>
      <c r="EF1" s="359"/>
      <c r="EG1" s="359"/>
      <c r="EH1" s="359"/>
      <c r="EI1" s="359"/>
      <c r="EJ1" s="359"/>
      <c r="EK1" s="359"/>
      <c r="EL1" s="359"/>
      <c r="EM1" s="359"/>
      <c r="EN1" s="359"/>
      <c r="EO1" s="359"/>
      <c r="EP1" s="359"/>
      <c r="EQ1" s="359"/>
      <c r="ER1" s="359"/>
      <c r="ES1" s="359"/>
      <c r="ET1" s="359"/>
      <c r="EU1" s="359"/>
      <c r="EV1" s="359"/>
      <c r="EW1" s="359"/>
      <c r="EX1" s="359"/>
      <c r="EY1" s="359"/>
      <c r="EZ1" s="359"/>
      <c r="FA1" s="359"/>
      <c r="FB1" s="359"/>
      <c r="FC1" s="359"/>
      <c r="FD1" s="359"/>
      <c r="FE1" s="359"/>
      <c r="FF1" s="359"/>
      <c r="FG1" s="359"/>
      <c r="FH1" s="359"/>
      <c r="FI1" s="359"/>
      <c r="FJ1" s="359"/>
      <c r="FK1" s="359"/>
      <c r="FL1" s="359"/>
      <c r="FM1" s="359"/>
      <c r="FN1" s="359"/>
      <c r="FO1" s="359"/>
      <c r="FP1" s="359"/>
      <c r="FQ1" s="359"/>
      <c r="FR1" s="359"/>
      <c r="FS1" s="359"/>
      <c r="FT1" s="359"/>
      <c r="FU1" s="359"/>
      <c r="FV1" s="359"/>
      <c r="FW1" s="359"/>
      <c r="FX1" s="359"/>
      <c r="FY1" s="359"/>
      <c r="FZ1" s="359"/>
      <c r="GA1" s="359"/>
      <c r="GB1" s="359"/>
      <c r="GC1" s="359"/>
      <c r="GD1" s="359"/>
      <c r="GE1" s="359"/>
      <c r="GF1" s="359"/>
      <c r="GG1" s="359"/>
      <c r="GH1" s="359"/>
      <c r="GI1" s="359"/>
      <c r="GJ1" s="359"/>
      <c r="GK1" s="359"/>
      <c r="GL1" s="359"/>
      <c r="GM1" s="359"/>
      <c r="GN1" s="359"/>
      <c r="GO1" s="359"/>
      <c r="GP1" s="359"/>
      <c r="GQ1" s="359"/>
      <c r="GR1" s="359"/>
      <c r="GS1" s="359"/>
      <c r="GT1" s="359"/>
      <c r="GU1" s="359"/>
      <c r="GV1" s="359"/>
      <c r="GW1" s="359"/>
      <c r="GX1" s="359"/>
      <c r="GY1" s="359"/>
      <c r="GZ1" s="359"/>
      <c r="HA1" s="359"/>
      <c r="HB1" s="359"/>
      <c r="HC1" s="359"/>
      <c r="HD1" s="359"/>
      <c r="HE1" s="359"/>
      <c r="HF1" s="359"/>
      <c r="HG1" s="359"/>
      <c r="HH1" s="359"/>
      <c r="HI1" s="359"/>
      <c r="HJ1" s="359"/>
      <c r="HK1" s="359"/>
      <c r="HL1" s="359"/>
      <c r="HM1" s="359"/>
      <c r="HN1" s="359"/>
      <c r="HO1" s="359"/>
      <c r="HP1" s="359"/>
      <c r="HQ1" s="359"/>
      <c r="HR1" s="359"/>
      <c r="HS1" s="359"/>
      <c r="HT1" s="359"/>
      <c r="HU1" s="359"/>
      <c r="HV1" s="359"/>
      <c r="HW1" s="359"/>
      <c r="HX1" s="359"/>
      <c r="HY1" s="359"/>
      <c r="HZ1" s="359"/>
      <c r="IA1" s="359"/>
      <c r="IB1" s="359"/>
      <c r="IC1" s="359"/>
      <c r="ID1" s="359"/>
      <c r="IE1" s="359"/>
      <c r="IF1" s="359"/>
      <c r="IG1" s="359"/>
      <c r="IH1" s="359"/>
      <c r="II1" s="359"/>
      <c r="IJ1" s="359"/>
      <c r="IK1" s="359"/>
      <c r="IL1" s="359"/>
      <c r="IM1" s="359"/>
      <c r="IN1" s="359"/>
      <c r="IO1" s="359"/>
      <c r="IP1" s="359"/>
      <c r="IQ1" s="359"/>
      <c r="IR1" s="359"/>
      <c r="IS1" s="359"/>
      <c r="IT1" s="359"/>
      <c r="IU1" s="359"/>
      <c r="IV1" s="359"/>
    </row>
    <row r="2" spans="1:256" s="363" customFormat="1" ht="16.5" hidden="1" customHeight="1">
      <c r="A2" s="360"/>
      <c r="B2" s="360"/>
      <c r="C2" s="361"/>
      <c r="D2" s="360"/>
      <c r="E2" s="360"/>
      <c r="F2" s="360"/>
      <c r="G2" s="360"/>
      <c r="H2" s="360"/>
      <c r="I2" s="360"/>
      <c r="J2" s="360"/>
      <c r="K2" s="360"/>
      <c r="L2" s="360"/>
      <c r="M2" s="394"/>
      <c r="N2" s="394"/>
      <c r="O2" s="394"/>
      <c r="P2" s="394"/>
      <c r="Q2" s="395"/>
      <c r="R2" s="394"/>
      <c r="S2" s="362"/>
      <c r="T2" s="362"/>
      <c r="U2" s="362"/>
      <c r="V2" s="362"/>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61"/>
      <c r="BQ2" s="361"/>
      <c r="BR2" s="361"/>
      <c r="BS2" s="361"/>
      <c r="BT2" s="361"/>
      <c r="BU2" s="361"/>
      <c r="BV2" s="361"/>
      <c r="BW2" s="361"/>
      <c r="BX2" s="361"/>
      <c r="BY2" s="361"/>
      <c r="BZ2" s="361"/>
      <c r="CA2" s="361"/>
      <c r="CB2" s="361"/>
      <c r="CC2" s="361"/>
      <c r="CD2" s="361"/>
      <c r="CE2" s="361"/>
      <c r="CF2" s="361"/>
      <c r="CG2" s="361"/>
      <c r="CH2" s="361"/>
      <c r="CI2" s="361"/>
      <c r="CJ2" s="361"/>
      <c r="CK2" s="361"/>
      <c r="CL2" s="361"/>
      <c r="CM2" s="361"/>
      <c r="CN2" s="361"/>
      <c r="CO2" s="361"/>
      <c r="CP2" s="361"/>
      <c r="CQ2" s="361"/>
      <c r="CR2" s="361"/>
      <c r="CS2" s="361"/>
      <c r="CT2" s="361"/>
      <c r="CU2" s="361"/>
      <c r="CV2" s="361"/>
      <c r="CW2" s="361"/>
      <c r="CX2" s="361"/>
      <c r="CY2" s="361"/>
      <c r="CZ2" s="361"/>
      <c r="DA2" s="361"/>
      <c r="DB2" s="361"/>
      <c r="DC2" s="361"/>
      <c r="DD2" s="361"/>
      <c r="DE2" s="361"/>
      <c r="DF2" s="361"/>
      <c r="DG2" s="361"/>
      <c r="DH2" s="361"/>
      <c r="DI2" s="361"/>
      <c r="DJ2" s="361"/>
      <c r="DK2" s="361"/>
      <c r="DL2" s="361"/>
      <c r="DM2" s="361"/>
      <c r="DN2" s="361"/>
      <c r="DO2" s="361"/>
      <c r="DP2" s="361"/>
      <c r="DQ2" s="361"/>
      <c r="DR2" s="361"/>
      <c r="DS2" s="361"/>
      <c r="DT2" s="361"/>
      <c r="DU2" s="361"/>
      <c r="DV2" s="361"/>
      <c r="DW2" s="361"/>
      <c r="DX2" s="361"/>
      <c r="DY2" s="361"/>
      <c r="DZ2" s="361"/>
      <c r="EA2" s="361"/>
      <c r="EB2" s="361"/>
      <c r="EC2" s="361"/>
      <c r="ED2" s="361"/>
      <c r="EE2" s="361"/>
      <c r="EF2" s="361"/>
      <c r="EG2" s="361"/>
      <c r="EH2" s="361"/>
      <c r="EI2" s="361"/>
      <c r="EJ2" s="361"/>
      <c r="EK2" s="361"/>
      <c r="EL2" s="361"/>
      <c r="EM2" s="361"/>
      <c r="EN2" s="361"/>
      <c r="EO2" s="361"/>
      <c r="EP2" s="361"/>
      <c r="EQ2" s="361"/>
      <c r="ER2" s="361"/>
      <c r="ES2" s="361"/>
      <c r="ET2" s="361"/>
    </row>
    <row r="3" spans="1:256" s="126" customFormat="1" ht="3" customHeight="1">
      <c r="A3" s="125"/>
      <c r="B3" s="36"/>
      <c r="C3" s="229"/>
      <c r="D3" s="100"/>
      <c r="E3" s="100"/>
      <c r="F3" s="100"/>
      <c r="G3" s="100"/>
      <c r="H3" s="100"/>
      <c r="I3" s="100"/>
      <c r="J3" s="100"/>
      <c r="K3" s="100"/>
      <c r="L3" s="232"/>
      <c r="M3" s="211"/>
      <c r="N3" s="211"/>
      <c r="O3" s="211"/>
      <c r="P3" s="211"/>
      <c r="Q3" s="358"/>
      <c r="R3" s="211"/>
      <c r="S3" s="355"/>
      <c r="T3" s="355"/>
      <c r="U3" s="355"/>
      <c r="V3" s="355"/>
    </row>
    <row r="4" spans="1:256" s="126" customFormat="1" ht="22.5">
      <c r="A4" s="125"/>
      <c r="B4" s="36"/>
      <c r="C4" s="229"/>
      <c r="D4" s="1156" t="s">
        <v>397</v>
      </c>
      <c r="E4" s="1157"/>
      <c r="F4" s="1157"/>
      <c r="G4" s="1157"/>
      <c r="H4" s="1158"/>
      <c r="I4" s="434"/>
      <c r="M4" s="211"/>
      <c r="N4" s="211"/>
      <c r="O4" s="211"/>
      <c r="P4" s="211"/>
      <c r="Q4" s="358"/>
      <c r="R4" s="211"/>
      <c r="S4" s="355"/>
      <c r="T4" s="355"/>
      <c r="U4" s="355"/>
      <c r="V4" s="355"/>
    </row>
    <row r="5" spans="1:256" s="126" customFormat="1" ht="3" hidden="1" customHeight="1">
      <c r="A5" s="125"/>
      <c r="B5" s="36"/>
      <c r="C5" s="229"/>
      <c r="D5" s="100"/>
      <c r="E5" s="100"/>
      <c r="F5" s="100"/>
      <c r="G5" s="100"/>
      <c r="H5" s="233"/>
      <c r="I5" s="233"/>
      <c r="J5" s="233"/>
      <c r="K5" s="233"/>
      <c r="L5" s="234"/>
      <c r="M5" s="211"/>
      <c r="N5" s="211"/>
      <c r="O5" s="211"/>
      <c r="P5" s="211"/>
      <c r="Q5" s="358"/>
      <c r="R5" s="211"/>
      <c r="S5" s="355"/>
      <c r="T5" s="355"/>
      <c r="U5" s="355"/>
      <c r="V5" s="355"/>
    </row>
    <row r="6" spans="1:256" s="126" customFormat="1" ht="20.100000000000001" hidden="1" customHeight="1">
      <c r="A6" s="235"/>
      <c r="B6" s="235"/>
      <c r="C6" s="229"/>
      <c r="D6" s="1159"/>
      <c r="E6" s="1159"/>
      <c r="F6" s="1160" t="s">
        <v>84</v>
      </c>
      <c r="G6" s="1160"/>
      <c r="H6" s="233"/>
      <c r="I6" s="233"/>
      <c r="J6" s="236"/>
      <c r="K6" s="237"/>
      <c r="L6" s="237"/>
      <c r="M6" s="211"/>
      <c r="N6" s="211"/>
      <c r="O6" s="211"/>
      <c r="P6" s="211"/>
      <c r="Q6" s="358"/>
      <c r="R6" s="211"/>
      <c r="S6" s="355"/>
      <c r="T6" s="355"/>
      <c r="U6" s="355"/>
      <c r="V6" s="355"/>
    </row>
    <row r="7" spans="1:256" ht="3" customHeight="1"/>
    <row r="8" spans="1:256" s="126" customFormat="1">
      <c r="A8" s="125"/>
      <c r="B8" s="36"/>
      <c r="C8" s="229"/>
      <c r="D8" s="1161" t="s">
        <v>16</v>
      </c>
      <c r="E8" s="1161"/>
      <c r="F8" s="1161" t="s">
        <v>398</v>
      </c>
      <c r="G8" s="1161"/>
      <c r="H8" s="1161"/>
      <c r="I8" s="1162" t="s">
        <v>399</v>
      </c>
      <c r="J8" s="1162"/>
      <c r="K8" s="1162"/>
      <c r="L8" s="1162"/>
      <c r="M8" s="211"/>
      <c r="N8" s="211"/>
      <c r="O8" s="211"/>
      <c r="P8" s="211"/>
      <c r="Q8" s="358"/>
      <c r="R8" s="211"/>
      <c r="S8" s="355"/>
      <c r="T8" s="355"/>
      <c r="U8" s="355"/>
      <c r="V8" s="355"/>
    </row>
    <row r="9" spans="1:256" s="126" customFormat="1" ht="20.25" customHeight="1">
      <c r="A9" s="125"/>
      <c r="B9" s="36"/>
      <c r="C9" s="229"/>
      <c r="D9" s="239" t="s">
        <v>92</v>
      </c>
      <c r="E9" s="239" t="s">
        <v>400</v>
      </c>
      <c r="F9" s="1152" t="s">
        <v>92</v>
      </c>
      <c r="G9" s="1153"/>
      <c r="H9" s="240" t="s">
        <v>400</v>
      </c>
      <c r="I9" s="1154" t="s">
        <v>92</v>
      </c>
      <c r="J9" s="1154"/>
      <c r="K9" s="240" t="s">
        <v>400</v>
      </c>
      <c r="L9" s="240" t="s">
        <v>401</v>
      </c>
      <c r="M9" s="211"/>
      <c r="N9" s="211"/>
      <c r="O9" s="211"/>
      <c r="P9" s="211"/>
      <c r="Q9" s="358"/>
      <c r="R9" s="211"/>
      <c r="S9" s="355"/>
      <c r="T9" s="355"/>
      <c r="U9" s="355"/>
      <c r="V9" s="355"/>
    </row>
    <row r="10" spans="1:256" ht="12" customHeight="1">
      <c r="C10" s="248"/>
      <c r="D10" s="353" t="s">
        <v>93</v>
      </c>
      <c r="E10" s="353" t="s">
        <v>49</v>
      </c>
      <c r="F10" s="1155" t="s">
        <v>50</v>
      </c>
      <c r="G10" s="1155"/>
      <c r="H10" s="353" t="s">
        <v>51</v>
      </c>
      <c r="I10" s="1155" t="s">
        <v>68</v>
      </c>
      <c r="J10" s="1155"/>
      <c r="K10" s="353" t="s">
        <v>69</v>
      </c>
      <c r="L10" s="353" t="s">
        <v>183</v>
      </c>
      <c r="M10" s="262"/>
      <c r="N10" s="262"/>
      <c r="O10" s="262"/>
      <c r="P10" s="262"/>
      <c r="Q10" s="238"/>
      <c r="R10" s="262"/>
      <c r="S10" s="354"/>
      <c r="T10" s="354"/>
      <c r="U10" s="354"/>
      <c r="V10" s="354"/>
    </row>
    <row r="11" spans="1:256" s="126" customFormat="1" hidden="1">
      <c r="A11" s="36"/>
      <c r="B11" s="36"/>
      <c r="C11" s="229"/>
      <c r="D11" s="241">
        <v>0</v>
      </c>
      <c r="E11" s="242"/>
      <c r="F11" s="162"/>
      <c r="G11" s="162"/>
      <c r="H11" s="243"/>
      <c r="I11" s="244"/>
      <c r="J11" s="162"/>
      <c r="K11" s="243"/>
      <c r="L11" s="245"/>
      <c r="M11" s="398" t="s">
        <v>523</v>
      </c>
      <c r="N11" s="211"/>
      <c r="O11" s="211"/>
      <c r="P11" s="211" t="s">
        <v>521</v>
      </c>
      <c r="Q11" s="358" t="s">
        <v>522</v>
      </c>
      <c r="R11" s="211" t="s">
        <v>585</v>
      </c>
      <c r="S11" s="355"/>
      <c r="T11" s="355"/>
      <c r="U11" s="355"/>
      <c r="V11" s="355"/>
    </row>
    <row r="12" spans="1:256" s="264" customFormat="1" ht="0.95" customHeight="1">
      <c r="A12" s="89"/>
      <c r="B12" s="186" t="s">
        <v>405</v>
      </c>
      <c r="C12" s="1165"/>
      <c r="D12" s="1161">
        <v>1</v>
      </c>
      <c r="E12" s="1166" t="s">
        <v>2278</v>
      </c>
      <c r="F12" s="1114"/>
      <c r="G12" s="1103">
        <v>0</v>
      </c>
      <c r="H12" s="356"/>
      <c r="I12" s="249"/>
      <c r="J12" s="393" t="s">
        <v>520</v>
      </c>
      <c r="K12" s="733"/>
      <c r="L12" s="265"/>
      <c r="M12" s="829">
        <f>mergeValue(H12)</f>
        <v>0</v>
      </c>
      <c r="N12" s="1008"/>
      <c r="O12" s="1008"/>
      <c r="P12" s="829" t="str">
        <f>IF(ISERROR(MATCH(Q12,MODesc,0)),"n","y")</f>
        <v>n</v>
      </c>
      <c r="Q12" s="1008" t="s">
        <v>2278</v>
      </c>
      <c r="R12" s="829" t="str">
        <f>K12&amp;"("&amp;L12&amp;")"</f>
        <v>()</v>
      </c>
      <c r="S12" s="186"/>
      <c r="T12" s="186"/>
      <c r="U12" s="247"/>
      <c r="V12" s="186"/>
      <c r="W12" s="186"/>
      <c r="X12" s="186"/>
      <c r="Y12" s="263"/>
      <c r="Z12" s="263"/>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263"/>
      <c r="BW12" s="263"/>
      <c r="BX12" s="263"/>
      <c r="BY12" s="263"/>
      <c r="BZ12" s="263"/>
      <c r="CA12" s="263"/>
      <c r="CB12" s="263"/>
      <c r="CC12" s="263"/>
      <c r="CD12" s="263"/>
      <c r="CE12" s="263"/>
    </row>
    <row r="13" spans="1:256" s="264" customFormat="1" ht="0.95" customHeight="1">
      <c r="A13" s="89"/>
      <c r="B13" s="186" t="s">
        <v>405</v>
      </c>
      <c r="C13" s="1165"/>
      <c r="D13" s="1161"/>
      <c r="E13" s="1167"/>
      <c r="F13" s="1168"/>
      <c r="G13" s="1161">
        <v>1</v>
      </c>
      <c r="H13" s="1163" t="s">
        <v>945</v>
      </c>
      <c r="I13" s="249"/>
      <c r="J13" s="393" t="s">
        <v>520</v>
      </c>
      <c r="K13" s="733"/>
      <c r="L13" s="265"/>
      <c r="M13" s="829" t="str">
        <f>mergeValue(H13)</f>
        <v>Город Волгодонск</v>
      </c>
      <c r="N13" s="1008"/>
      <c r="O13" s="1008"/>
      <c r="P13" s="1008"/>
      <c r="Q13" s="1008"/>
      <c r="R13" s="829" t="str">
        <f>K13&amp;"("&amp;L13&amp;")"</f>
        <v>()</v>
      </c>
      <c r="S13" s="186"/>
      <c r="T13" s="186"/>
      <c r="U13" s="247"/>
      <c r="V13" s="186"/>
      <c r="W13" s="186"/>
      <c r="X13" s="186"/>
      <c r="Y13" s="263"/>
      <c r="Z13" s="263"/>
      <c r="AA13" s="596"/>
      <c r="AB13" s="596"/>
      <c r="AC13" s="596"/>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263"/>
      <c r="BW13" s="263"/>
      <c r="BX13" s="263"/>
      <c r="BY13" s="263"/>
      <c r="BZ13" s="263"/>
      <c r="CA13" s="263"/>
      <c r="CB13" s="263"/>
      <c r="CC13" s="263"/>
      <c r="CD13" s="263"/>
      <c r="CE13" s="263"/>
    </row>
    <row r="14" spans="1:256" s="264" customFormat="1" ht="15" customHeight="1">
      <c r="A14" s="89"/>
      <c r="B14" s="186" t="s">
        <v>405</v>
      </c>
      <c r="C14" s="1165"/>
      <c r="D14" s="1161"/>
      <c r="E14" s="1167"/>
      <c r="F14" s="1169"/>
      <c r="G14" s="1161"/>
      <c r="H14" s="1164"/>
      <c r="I14" s="1123"/>
      <c r="J14" s="1103">
        <v>1</v>
      </c>
      <c r="K14" s="1113" t="s">
        <v>945</v>
      </c>
      <c r="L14" s="246" t="s">
        <v>946</v>
      </c>
      <c r="M14" s="829" t="str">
        <f>mergeValue(H14)</f>
        <v>Город Волгодонск</v>
      </c>
      <c r="N14" s="1008"/>
      <c r="O14" s="1008"/>
      <c r="P14" s="1008"/>
      <c r="Q14" s="1008"/>
      <c r="R14" s="829" t="str">
        <f>K14&amp;" ("&amp;L14&amp;")"</f>
        <v>Город Волгодонск (60712000)</v>
      </c>
      <c r="S14" s="186"/>
      <c r="T14" s="186"/>
      <c r="U14" s="247"/>
      <c r="V14" s="186"/>
      <c r="W14" s="186"/>
      <c r="X14" s="186"/>
      <c r="Y14" s="263"/>
      <c r="Z14" s="263"/>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6"/>
      <c r="BT14" s="596"/>
      <c r="BU14" s="596"/>
      <c r="BV14" s="263"/>
      <c r="BW14" s="263"/>
      <c r="BX14" s="263"/>
      <c r="BY14" s="263"/>
      <c r="BZ14" s="263"/>
      <c r="CA14" s="263"/>
      <c r="CB14" s="263"/>
      <c r="CC14" s="263"/>
      <c r="CD14" s="263"/>
      <c r="CE14" s="263"/>
    </row>
    <row r="15" spans="1:256" s="126" customFormat="1" ht="0.95" customHeight="1">
      <c r="A15" s="36"/>
      <c r="B15" s="36" t="s">
        <v>402</v>
      </c>
      <c r="C15" s="229"/>
      <c r="D15" s="249"/>
      <c r="E15" s="203"/>
      <c r="F15" s="251"/>
      <c r="G15" s="251"/>
      <c r="H15" s="251"/>
      <c r="I15" s="251"/>
      <c r="J15" s="251"/>
      <c r="K15" s="251"/>
      <c r="L15" s="252"/>
      <c r="M15" s="398"/>
      <c r="N15" s="211"/>
      <c r="O15" s="211"/>
      <c r="P15" s="211"/>
      <c r="Q15" s="358" t="s">
        <v>19</v>
      </c>
      <c r="R15" s="211"/>
      <c r="S15" s="355"/>
      <c r="T15" s="355"/>
      <c r="U15" s="355"/>
      <c r="V15" s="355"/>
    </row>
    <row r="16" spans="1:256" s="126" customFormat="1" ht="21" customHeight="1">
      <c r="A16" s="125"/>
      <c r="B16" s="36"/>
      <c r="C16" s="231"/>
      <c r="D16" s="253"/>
      <c r="E16" s="253"/>
      <c r="F16" s="253"/>
      <c r="G16" s="253"/>
      <c r="H16" s="253"/>
      <c r="I16" s="253"/>
      <c r="J16" s="253"/>
      <c r="K16" s="253"/>
      <c r="L16" s="253"/>
      <c r="M16" s="211"/>
      <c r="N16" s="211"/>
      <c r="O16" s="211"/>
      <c r="P16" s="211"/>
      <c r="Q16" s="358"/>
      <c r="R16" s="211"/>
      <c r="S16" s="355"/>
      <c r="T16" s="355"/>
      <c r="U16" s="355"/>
      <c r="V16" s="355"/>
    </row>
    <row r="17" spans="1:22" s="126" customFormat="1">
      <c r="A17" s="125"/>
      <c r="B17" s="36"/>
      <c r="C17" s="231"/>
      <c r="D17" s="36"/>
      <c r="E17" s="36"/>
      <c r="F17" s="36"/>
      <c r="G17" s="36"/>
      <c r="H17" s="36"/>
      <c r="I17" s="36"/>
      <c r="J17" s="36"/>
      <c r="K17" s="36"/>
      <c r="L17" s="36"/>
      <c r="M17" s="211"/>
      <c r="N17" s="211"/>
      <c r="O17" s="211"/>
      <c r="P17" s="211"/>
      <c r="Q17" s="358"/>
      <c r="R17" s="211"/>
      <c r="S17" s="355"/>
      <c r="T17" s="355"/>
      <c r="U17" s="355"/>
      <c r="V17" s="355"/>
    </row>
    <row r="18" spans="1:22" s="126" customFormat="1" ht="0.75" customHeight="1">
      <c r="A18" s="125"/>
      <c r="B18" s="36"/>
      <c r="C18" s="231"/>
      <c r="D18" s="36"/>
      <c r="E18" s="36"/>
      <c r="F18" s="36"/>
      <c r="G18" s="36"/>
      <c r="H18" s="36"/>
      <c r="I18" s="36"/>
      <c r="J18" s="36"/>
      <c r="K18" s="36"/>
      <c r="L18" s="36"/>
      <c r="M18" s="211"/>
      <c r="N18" s="211"/>
      <c r="O18" s="211"/>
      <c r="P18" s="211"/>
      <c r="Q18" s="358"/>
      <c r="R18" s="211"/>
      <c r="S18" s="355"/>
      <c r="T18" s="355"/>
      <c r="U18" s="355"/>
      <c r="V18" s="355"/>
    </row>
    <row r="19" spans="1:22" s="255" customFormat="1" ht="10.5">
      <c r="A19" s="254"/>
      <c r="C19" s="256"/>
      <c r="D19" s="257"/>
      <c r="E19" s="257"/>
      <c r="M19" s="211"/>
      <c r="N19" s="211"/>
      <c r="O19" s="211"/>
      <c r="P19" s="211"/>
      <c r="Q19" s="358"/>
      <c r="R19" s="211"/>
      <c r="S19" s="355"/>
      <c r="T19" s="355"/>
      <c r="U19" s="355"/>
      <c r="V19" s="355"/>
    </row>
    <row r="20" spans="1:22" s="255" customFormat="1" ht="10.5">
      <c r="A20" s="254"/>
      <c r="C20" s="256"/>
      <c r="D20" s="257"/>
      <c r="E20" s="257"/>
      <c r="M20" s="211"/>
      <c r="N20" s="211"/>
      <c r="O20" s="211"/>
      <c r="P20" s="211"/>
      <c r="Q20" s="358"/>
      <c r="R20" s="211"/>
      <c r="S20" s="355"/>
      <c r="T20" s="355"/>
      <c r="U20" s="355"/>
      <c r="V20" s="355"/>
    </row>
  </sheetData>
  <sheetProtection password="FA9C"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2">
    <tabColor rgb="FFCCCCFF"/>
  </sheetPr>
  <dimension ref="A1:X40"/>
  <sheetViews>
    <sheetView showGridLines="0" topLeftCell="C4" zoomScaleNormal="100" workbookViewId="0">
      <selection activeCell="J21" sqref="J21:J24"/>
    </sheetView>
  </sheetViews>
  <sheetFormatPr defaultRowHeight="11.25"/>
  <cols>
    <col min="1" max="2" width="3.7109375" style="209"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3" customWidth="1"/>
    <col min="21" max="21" width="5.7109375" style="533" customWidth="1"/>
    <col min="22" max="22" width="34.42578125" style="533" customWidth="1"/>
    <col min="23" max="23" width="30.7109375" style="102" customWidth="1"/>
    <col min="24" max="24" width="3.7109375" style="102" customWidth="1"/>
    <col min="25" max="16384" width="9.140625" style="102"/>
  </cols>
  <sheetData>
    <row r="1" spans="1:24" ht="11.25" hidden="1" customHeight="1">
      <c r="A1" s="215"/>
    </row>
    <row r="2" spans="1:24" ht="11.25" hidden="1" customHeight="1"/>
    <row r="3" spans="1:24" ht="11.25" hidden="1" customHeight="1"/>
    <row r="4" spans="1:24" ht="3" customHeight="1"/>
    <row r="5" spans="1:24" s="120" customFormat="1" ht="29.1" customHeight="1">
      <c r="A5" s="210"/>
      <c r="B5" s="210"/>
      <c r="D5" s="1156" t="s">
        <v>713</v>
      </c>
      <c r="E5" s="1157"/>
      <c r="F5" s="1157"/>
      <c r="G5" s="1157"/>
      <c r="H5" s="1157"/>
      <c r="I5" s="1157"/>
      <c r="J5" s="1158"/>
      <c r="K5" s="435"/>
      <c r="L5" s="176"/>
      <c r="M5" s="176"/>
      <c r="N5" s="176"/>
      <c r="O5" s="176"/>
      <c r="P5" s="176"/>
      <c r="Q5" s="176"/>
      <c r="R5" s="176"/>
      <c r="S5" s="567"/>
      <c r="T5" s="567"/>
      <c r="U5" s="567"/>
      <c r="V5" s="567"/>
      <c r="W5" s="176"/>
    </row>
    <row r="6" spans="1:24" s="468" customFormat="1" ht="3" customHeight="1">
      <c r="A6" s="310"/>
      <c r="B6" s="310"/>
      <c r="D6" s="1173"/>
      <c r="E6" s="1174"/>
      <c r="F6" s="1174"/>
      <c r="G6" s="1174"/>
      <c r="H6" s="1174"/>
      <c r="I6" s="1174"/>
      <c r="J6" s="1175"/>
      <c r="S6" s="645"/>
      <c r="T6" s="645"/>
      <c r="U6" s="645"/>
      <c r="V6" s="645"/>
    </row>
    <row r="7" spans="1:24" s="468" customFormat="1" ht="5.25" hidden="1" customHeight="1">
      <c r="A7" s="310"/>
      <c r="B7" s="310"/>
      <c r="E7" s="1176"/>
      <c r="F7" s="1176"/>
      <c r="G7" s="1172"/>
      <c r="H7" s="1172"/>
      <c r="I7" s="1172"/>
      <c r="J7" s="1172"/>
      <c r="S7" s="645"/>
      <c r="T7" s="645"/>
      <c r="U7" s="645"/>
      <c r="V7" s="645"/>
    </row>
    <row r="8" spans="1:24" s="468" customFormat="1" ht="5.25" hidden="1" customHeight="1">
      <c r="A8" s="310"/>
      <c r="B8" s="310"/>
      <c r="E8" s="1176"/>
      <c r="F8" s="1176"/>
      <c r="G8" s="1172"/>
      <c r="H8" s="1172"/>
      <c r="I8" s="1172"/>
      <c r="J8" s="1172"/>
      <c r="S8" s="645"/>
      <c r="T8" s="645"/>
      <c r="U8" s="645"/>
      <c r="V8" s="645"/>
    </row>
    <row r="9" spans="1:24" s="468" customFormat="1" ht="5.25" hidden="1" customHeight="1">
      <c r="A9" s="310"/>
      <c r="B9" s="310"/>
      <c r="E9" s="1176"/>
      <c r="F9" s="1176"/>
      <c r="G9" s="1172"/>
      <c r="H9" s="1172"/>
      <c r="I9" s="1172"/>
      <c r="J9" s="1172"/>
      <c r="S9" s="645"/>
      <c r="T9" s="645"/>
      <c r="U9" s="645"/>
      <c r="V9" s="645"/>
    </row>
    <row r="10" spans="1:24" s="645" customFormat="1" ht="5.25" hidden="1">
      <c r="A10" s="310"/>
      <c r="B10" s="310"/>
      <c r="E10" s="1177"/>
      <c r="F10" s="1177"/>
      <c r="G10" s="840"/>
      <c r="H10" s="464"/>
      <c r="I10" s="793"/>
      <c r="J10" s="793"/>
    </row>
    <row r="11" spans="1:24" s="159" customFormat="1" ht="18.75" hidden="1" customHeight="1">
      <c r="A11" s="310"/>
      <c r="B11" s="310"/>
      <c r="D11" s="152"/>
      <c r="E11" s="1178" t="s">
        <v>720</v>
      </c>
      <c r="F11" s="1178"/>
      <c r="G11" s="1125" t="s">
        <v>85</v>
      </c>
      <c r="H11" s="466"/>
      <c r="I11" s="166"/>
      <c r="J11" s="152"/>
      <c r="K11" s="153"/>
      <c r="L11" s="152"/>
      <c r="M11" s="152"/>
      <c r="N11" s="153"/>
      <c r="O11" s="153"/>
      <c r="P11" s="152"/>
      <c r="Q11" s="152"/>
      <c r="R11" s="153"/>
      <c r="S11" s="553"/>
      <c r="T11" s="552"/>
      <c r="U11" s="552"/>
      <c r="V11" s="553"/>
    </row>
    <row r="12" spans="1:24" s="468" customFormat="1" ht="18.75" hidden="1">
      <c r="A12" s="310"/>
      <c r="B12" s="310"/>
      <c r="E12" s="1178" t="s">
        <v>721</v>
      </c>
      <c r="F12" s="1178"/>
      <c r="G12" s="1125" t="s">
        <v>85</v>
      </c>
      <c r="H12" s="466"/>
      <c r="I12" s="464"/>
      <c r="J12" s="467"/>
      <c r="K12" s="463"/>
      <c r="L12" s="463"/>
      <c r="M12" s="463"/>
      <c r="N12" s="462"/>
      <c r="O12" s="463"/>
      <c r="P12" s="463"/>
      <c r="Q12" s="463"/>
      <c r="R12" s="462"/>
      <c r="S12" s="644"/>
      <c r="T12" s="644"/>
      <c r="U12" s="644"/>
      <c r="V12" s="643"/>
    </row>
    <row r="13" spans="1:24" s="468" customFormat="1" ht="5.25" hidden="1" customHeight="1">
      <c r="A13" s="310"/>
      <c r="B13" s="310"/>
      <c r="E13" s="1171"/>
      <c r="F13" s="1171"/>
      <c r="G13" s="465"/>
      <c r="H13" s="464"/>
      <c r="I13" s="463"/>
      <c r="J13" s="463"/>
      <c r="K13" s="463"/>
      <c r="L13" s="463"/>
      <c r="M13" s="463"/>
      <c r="N13" s="462"/>
      <c r="O13" s="463"/>
      <c r="P13" s="463"/>
      <c r="Q13" s="463"/>
      <c r="R13" s="462"/>
      <c r="S13" s="644"/>
      <c r="T13" s="644"/>
      <c r="U13" s="644"/>
      <c r="V13" s="643"/>
    </row>
    <row r="14" spans="1:24" s="468" customFormat="1" ht="5.25" hidden="1" customHeight="1">
      <c r="A14" s="310"/>
      <c r="B14" s="310"/>
      <c r="S14" s="645"/>
      <c r="T14" s="645"/>
      <c r="U14" s="645"/>
      <c r="V14" s="645"/>
    </row>
    <row r="15" spans="1:24" s="461" customFormat="1" ht="5.25" hidden="1" customHeight="1">
      <c r="A15" s="470"/>
      <c r="B15" s="470"/>
      <c r="S15" s="642"/>
      <c r="T15" s="642"/>
      <c r="U15" s="642"/>
      <c r="V15" s="642"/>
    </row>
    <row r="16" spans="1:24" s="120" customFormat="1" ht="3" customHeight="1">
      <c r="A16" s="210"/>
      <c r="B16" s="210"/>
      <c r="D16" s="311"/>
      <c r="E16" s="311"/>
      <c r="F16" s="311"/>
      <c r="G16" s="311"/>
      <c r="H16" s="311"/>
      <c r="I16" s="311"/>
      <c r="J16" s="311"/>
      <c r="K16" s="311"/>
      <c r="L16" s="311"/>
      <c r="M16" s="311"/>
      <c r="N16" s="311"/>
      <c r="O16" s="311"/>
      <c r="P16" s="311"/>
      <c r="Q16" s="311"/>
      <c r="R16" s="311"/>
      <c r="S16" s="311"/>
      <c r="T16" s="311"/>
      <c r="U16" s="311"/>
      <c r="V16" s="311"/>
      <c r="W16" s="311"/>
      <c r="X16" s="154"/>
    </row>
    <row r="17" spans="1:24" ht="27" customHeight="1">
      <c r="D17" s="1170" t="s">
        <v>92</v>
      </c>
      <c r="E17" s="1170" t="s">
        <v>297</v>
      </c>
      <c r="F17" s="1170" t="s">
        <v>80</v>
      </c>
      <c r="G17" s="1170" t="s">
        <v>439</v>
      </c>
      <c r="H17" s="1170" t="s">
        <v>92</v>
      </c>
      <c r="I17" s="1170"/>
      <c r="J17" s="1170" t="s">
        <v>20</v>
      </c>
      <c r="K17" s="1182" t="s">
        <v>480</v>
      </c>
      <c r="L17" s="1182"/>
      <c r="M17" s="1182"/>
      <c r="N17" s="1182"/>
      <c r="O17" s="1182" t="s">
        <v>711</v>
      </c>
      <c r="P17" s="1182"/>
      <c r="Q17" s="1182"/>
      <c r="R17" s="1182"/>
      <c r="S17" s="1182" t="s">
        <v>712</v>
      </c>
      <c r="T17" s="1182"/>
      <c r="U17" s="1182"/>
      <c r="V17" s="1182"/>
      <c r="W17" s="1170" t="s">
        <v>244</v>
      </c>
    </row>
    <row r="18" spans="1:24" ht="30.75" customHeight="1">
      <c r="D18" s="1170"/>
      <c r="E18" s="1170"/>
      <c r="F18" s="1170"/>
      <c r="G18" s="1170"/>
      <c r="H18" s="1170"/>
      <c r="I18" s="1170"/>
      <c r="J18" s="1170"/>
      <c r="K18" s="115" t="s">
        <v>300</v>
      </c>
      <c r="L18" s="1170" t="s">
        <v>92</v>
      </c>
      <c r="M18" s="1170"/>
      <c r="N18" s="115" t="s">
        <v>230</v>
      </c>
      <c r="O18" s="115" t="s">
        <v>300</v>
      </c>
      <c r="P18" s="1170" t="s">
        <v>92</v>
      </c>
      <c r="Q18" s="1170"/>
      <c r="R18" s="115" t="s">
        <v>230</v>
      </c>
      <c r="S18" s="540" t="s">
        <v>300</v>
      </c>
      <c r="T18" s="1170" t="s">
        <v>92</v>
      </c>
      <c r="U18" s="1170"/>
      <c r="V18" s="540" t="s">
        <v>400</v>
      </c>
      <c r="W18" s="1170"/>
    </row>
    <row r="19" spans="1:24" s="404" customFormat="1" ht="12" customHeight="1">
      <c r="A19" s="403"/>
      <c r="B19" s="403"/>
      <c r="D19" s="42" t="s">
        <v>93</v>
      </c>
      <c r="E19" s="42" t="s">
        <v>49</v>
      </c>
      <c r="F19" s="42" t="s">
        <v>50</v>
      </c>
      <c r="G19" s="42" t="s">
        <v>51</v>
      </c>
      <c r="H19" s="1179" t="s">
        <v>68</v>
      </c>
      <c r="I19" s="1179"/>
      <c r="J19" s="42" t="s">
        <v>69</v>
      </c>
      <c r="K19" s="42" t="s">
        <v>183</v>
      </c>
      <c r="L19" s="1179" t="s">
        <v>184</v>
      </c>
      <c r="M19" s="1179"/>
      <c r="N19" s="42" t="s">
        <v>208</v>
      </c>
      <c r="O19" s="42" t="s">
        <v>209</v>
      </c>
      <c r="P19" s="1179" t="s">
        <v>210</v>
      </c>
      <c r="Q19" s="1179"/>
      <c r="R19" s="42" t="s">
        <v>211</v>
      </c>
      <c r="S19" s="525" t="s">
        <v>210</v>
      </c>
      <c r="T19" s="1179" t="s">
        <v>211</v>
      </c>
      <c r="U19" s="1179"/>
      <c r="V19" s="525" t="s">
        <v>212</v>
      </c>
      <c r="W19" s="42" t="s">
        <v>213</v>
      </c>
    </row>
    <row r="20" spans="1:24" ht="14.25" hidden="1" customHeight="1">
      <c r="C20" s="308"/>
      <c r="D20" s="348">
        <v>0</v>
      </c>
      <c r="E20" s="399"/>
      <c r="F20" s="399"/>
      <c r="G20" s="121"/>
      <c r="H20" s="400"/>
      <c r="I20" s="400"/>
      <c r="J20" s="220"/>
      <c r="K20" s="121"/>
      <c r="L20" s="220"/>
      <c r="M20" s="220"/>
      <c r="N20" s="401"/>
      <c r="O20" s="121"/>
      <c r="P20" s="220"/>
      <c r="Q20" s="220"/>
      <c r="R20" s="402"/>
      <c r="S20" s="542"/>
      <c r="T20" s="592"/>
      <c r="U20" s="592"/>
      <c r="V20" s="629"/>
      <c r="W20" s="121"/>
      <c r="X20" s="175"/>
    </row>
    <row r="21" spans="1:24" s="1102" customFormat="1" ht="17.100000000000001" customHeight="1">
      <c r="A21" s="748">
        <v>4</v>
      </c>
      <c r="C21" s="308"/>
      <c r="D21" s="1183">
        <v>1</v>
      </c>
      <c r="E21" s="1189" t="s">
        <v>614</v>
      </c>
      <c r="F21" s="1193" t="s">
        <v>1663</v>
      </c>
      <c r="G21" s="1196" t="s">
        <v>85</v>
      </c>
      <c r="H21" s="1183"/>
      <c r="I21" s="1183">
        <v>1</v>
      </c>
      <c r="J21" s="1185" t="s">
        <v>718</v>
      </c>
      <c r="K21" s="1200" t="s">
        <v>85</v>
      </c>
      <c r="L21" s="1198"/>
      <c r="M21" s="1198" t="s">
        <v>93</v>
      </c>
      <c r="N21" s="1201"/>
      <c r="O21" s="1200" t="s">
        <v>85</v>
      </c>
      <c r="P21" s="1198"/>
      <c r="Q21" s="1198" t="s">
        <v>93</v>
      </c>
      <c r="R21" s="1199"/>
      <c r="S21" s="1200" t="s">
        <v>85</v>
      </c>
      <c r="T21" s="1087"/>
      <c r="U21" s="1087" t="s">
        <v>93</v>
      </c>
      <c r="V21" s="1126"/>
      <c r="W21" s="306"/>
    </row>
    <row r="22" spans="1:24" s="1102" customFormat="1" ht="17.100000000000001" customHeight="1">
      <c r="A22" s="748"/>
      <c r="C22" s="747"/>
      <c r="D22" s="1183"/>
      <c r="E22" s="1190"/>
      <c r="F22" s="1194"/>
      <c r="G22" s="1196"/>
      <c r="H22" s="1183"/>
      <c r="I22" s="1183"/>
      <c r="J22" s="1186"/>
      <c r="K22" s="1200"/>
      <c r="L22" s="1198"/>
      <c r="M22" s="1198"/>
      <c r="N22" s="1201"/>
      <c r="O22" s="1200"/>
      <c r="P22" s="1198"/>
      <c r="Q22" s="1198"/>
      <c r="R22" s="1199"/>
      <c r="S22" s="1200"/>
      <c r="T22" s="1089"/>
      <c r="U22" s="744"/>
      <c r="V22" s="745"/>
      <c r="W22" s="746"/>
    </row>
    <row r="23" spans="1:24" s="1102" customFormat="1" ht="17.100000000000001" customHeight="1">
      <c r="A23" s="748"/>
      <c r="C23" s="747"/>
      <c r="D23" s="1184"/>
      <c r="E23" s="1191"/>
      <c r="F23" s="1194"/>
      <c r="G23" s="1197"/>
      <c r="H23" s="1184"/>
      <c r="I23" s="1184"/>
      <c r="J23" s="1186"/>
      <c r="K23" s="1197"/>
      <c r="L23" s="1184"/>
      <c r="M23" s="1184"/>
      <c r="N23" s="1199"/>
      <c r="O23" s="1197"/>
      <c r="P23" s="1110"/>
      <c r="Q23" s="744"/>
      <c r="R23" s="745"/>
      <c r="S23" s="741"/>
      <c r="T23" s="741"/>
      <c r="U23" s="741"/>
      <c r="V23" s="741"/>
      <c r="W23" s="746"/>
    </row>
    <row r="24" spans="1:24" s="1102" customFormat="1" ht="15" customHeight="1">
      <c r="A24" s="748"/>
      <c r="C24" s="747"/>
      <c r="D24" s="1184"/>
      <c r="E24" s="1191"/>
      <c r="F24" s="1194"/>
      <c r="G24" s="1197"/>
      <c r="H24" s="1184"/>
      <c r="I24" s="1184"/>
      <c r="J24" s="1187"/>
      <c r="K24" s="1197"/>
      <c r="L24" s="744"/>
      <c r="M24" s="745"/>
      <c r="N24" s="745"/>
      <c r="O24" s="745"/>
      <c r="P24" s="745"/>
      <c r="Q24" s="745"/>
      <c r="R24" s="745"/>
      <c r="S24" s="741"/>
      <c r="T24" s="741"/>
      <c r="U24" s="741"/>
      <c r="V24" s="741"/>
      <c r="W24" s="746"/>
    </row>
    <row r="25" spans="1:24" s="1102" customFormat="1" ht="15" customHeight="1">
      <c r="A25" s="748"/>
      <c r="C25" s="747"/>
      <c r="D25" s="1184"/>
      <c r="E25" s="1192"/>
      <c r="F25" s="1195"/>
      <c r="G25" s="1197"/>
      <c r="H25" s="744"/>
      <c r="I25" s="745"/>
      <c r="J25" s="745"/>
      <c r="K25" s="745"/>
      <c r="L25" s="745"/>
      <c r="M25" s="745"/>
      <c r="N25" s="745"/>
      <c r="O25" s="745"/>
      <c r="P25" s="745"/>
      <c r="Q25" s="745"/>
      <c r="R25" s="745"/>
      <c r="S25" s="741"/>
      <c r="T25" s="741"/>
      <c r="U25" s="741"/>
      <c r="V25" s="741"/>
      <c r="W25" s="746"/>
    </row>
    <row r="26" spans="1:24" ht="17.100000000000001" customHeight="1">
      <c r="D26" s="117"/>
      <c r="E26" s="745"/>
      <c r="F26" s="118"/>
      <c r="G26" s="118"/>
      <c r="H26" s="118"/>
      <c r="I26" s="118"/>
      <c r="J26" s="118"/>
      <c r="K26" s="118"/>
      <c r="L26" s="118"/>
      <c r="M26" s="118"/>
      <c r="N26" s="118"/>
      <c r="O26" s="118"/>
      <c r="P26" s="118"/>
      <c r="Q26" s="118"/>
      <c r="R26" s="118"/>
      <c r="S26" s="541"/>
      <c r="T26" s="541"/>
      <c r="U26" s="541"/>
      <c r="V26" s="541"/>
      <c r="W26" s="119"/>
    </row>
    <row r="27" spans="1:24" ht="3" customHeight="1"/>
    <row r="28" spans="1:24" ht="11.25" hidden="1" customHeight="1"/>
    <row r="29" spans="1:24" ht="0.95" customHeight="1"/>
    <row r="30" spans="1:24" ht="23.25" customHeight="1"/>
    <row r="31" spans="1:24" ht="3" customHeight="1"/>
    <row r="32" spans="1:24" ht="17.100000000000001" customHeight="1">
      <c r="E32" s="1188" t="s">
        <v>737</v>
      </c>
      <c r="F32" s="1188"/>
      <c r="G32" s="1188"/>
      <c r="H32" s="1188"/>
      <c r="I32" s="1188"/>
      <c r="J32" s="1188"/>
      <c r="K32" s="1188"/>
      <c r="L32" s="1188"/>
      <c r="M32" s="1188"/>
      <c r="N32" s="1188"/>
      <c r="O32" s="1188"/>
      <c r="P32" s="1188"/>
      <c r="Q32" s="1188"/>
      <c r="R32" s="1188"/>
      <c r="S32" s="1188"/>
      <c r="T32" s="1188"/>
      <c r="U32" s="1188"/>
      <c r="V32" s="1188"/>
      <c r="W32" s="1188"/>
    </row>
    <row r="33" spans="5:23" ht="36.950000000000003" customHeight="1">
      <c r="E33" s="1180" t="s">
        <v>739</v>
      </c>
      <c r="F33" s="1181"/>
      <c r="G33" s="1181"/>
      <c r="H33" s="1181"/>
      <c r="I33" s="1181"/>
      <c r="J33" s="1181"/>
      <c r="K33" s="1181"/>
      <c r="L33" s="1181"/>
      <c r="M33" s="1181"/>
      <c r="N33" s="1181"/>
      <c r="O33" s="1181"/>
      <c r="P33" s="1181"/>
      <c r="Q33" s="1181"/>
      <c r="R33" s="1181"/>
      <c r="S33" s="1181"/>
      <c r="T33" s="1181"/>
      <c r="U33" s="1181"/>
      <c r="V33" s="1181"/>
      <c r="W33" s="1181"/>
    </row>
    <row r="34" spans="5:23" ht="17.100000000000001" customHeight="1">
      <c r="E34" s="1180" t="s">
        <v>740</v>
      </c>
      <c r="F34" s="1181"/>
      <c r="G34" s="1181"/>
      <c r="H34" s="1181"/>
      <c r="I34" s="1181"/>
      <c r="J34" s="1181"/>
      <c r="K34" s="1181"/>
      <c r="L34" s="1181"/>
      <c r="M34" s="1181"/>
      <c r="N34" s="1181"/>
      <c r="O34" s="1181"/>
      <c r="P34" s="1181"/>
      <c r="Q34" s="1181"/>
      <c r="R34" s="1181"/>
      <c r="S34" s="1181"/>
      <c r="T34" s="1181"/>
      <c r="U34" s="1181"/>
      <c r="V34" s="1181"/>
      <c r="W34" s="1181"/>
    </row>
    <row r="35" spans="5:23" ht="27" customHeight="1">
      <c r="E35" s="1180" t="s">
        <v>741</v>
      </c>
      <c r="F35" s="1181"/>
      <c r="G35" s="1181"/>
      <c r="H35" s="1181"/>
      <c r="I35" s="1181"/>
      <c r="J35" s="1181"/>
      <c r="K35" s="1181"/>
      <c r="L35" s="1181"/>
      <c r="M35" s="1181"/>
      <c r="N35" s="1181"/>
      <c r="O35" s="1181"/>
      <c r="P35" s="1181"/>
      <c r="Q35" s="1181"/>
      <c r="R35" s="1181"/>
      <c r="S35" s="1181"/>
      <c r="T35" s="1181"/>
      <c r="U35" s="1181"/>
      <c r="V35" s="1181"/>
      <c r="W35" s="1181"/>
    </row>
    <row r="36" spans="5:23" ht="17.100000000000001" customHeight="1">
      <c r="E36" s="1180" t="s">
        <v>742</v>
      </c>
      <c r="F36" s="1181"/>
      <c r="G36" s="1181"/>
      <c r="H36" s="1181"/>
      <c r="I36" s="1181"/>
      <c r="J36" s="1181"/>
      <c r="K36" s="1181"/>
      <c r="L36" s="1181"/>
      <c r="M36" s="1181"/>
      <c r="N36" s="1181"/>
      <c r="O36" s="1181"/>
      <c r="P36" s="1181"/>
      <c r="Q36" s="1181"/>
      <c r="R36" s="1181"/>
      <c r="S36" s="1181"/>
      <c r="T36" s="1181"/>
      <c r="U36" s="1181"/>
      <c r="V36" s="1181"/>
      <c r="W36" s="1181"/>
    </row>
    <row r="37" spans="5:23" ht="15" customHeight="1">
      <c r="E37" s="792"/>
      <c r="F37" s="217"/>
      <c r="G37" s="217"/>
      <c r="H37" s="217"/>
      <c r="I37" s="217"/>
      <c r="J37" s="217"/>
      <c r="K37" s="217"/>
      <c r="L37" s="217"/>
      <c r="M37" s="217"/>
      <c r="N37" s="217"/>
      <c r="O37" s="217"/>
      <c r="P37" s="217"/>
      <c r="Q37" s="217"/>
      <c r="R37" s="217"/>
      <c r="S37" s="217"/>
      <c r="T37" s="217"/>
      <c r="U37" s="217"/>
      <c r="V37" s="217"/>
      <c r="W37" s="217"/>
    </row>
    <row r="38" spans="5:23" ht="15" customHeight="1">
      <c r="E38" s="1188" t="s">
        <v>738</v>
      </c>
      <c r="F38" s="1188"/>
      <c r="G38" s="1188"/>
      <c r="H38" s="1188"/>
      <c r="I38" s="1188"/>
      <c r="J38" s="1188"/>
      <c r="K38" s="1188"/>
      <c r="L38" s="1188"/>
      <c r="M38" s="1188"/>
      <c r="N38" s="1188"/>
      <c r="O38" s="1188"/>
      <c r="P38" s="1188"/>
      <c r="Q38" s="1188"/>
      <c r="R38" s="1188"/>
      <c r="S38" s="1188"/>
      <c r="T38" s="1188"/>
      <c r="U38" s="1188"/>
      <c r="V38" s="1188"/>
      <c r="W38" s="1188"/>
    </row>
    <row r="39" spans="5:23" ht="17.100000000000001" customHeight="1">
      <c r="E39" s="1180" t="s">
        <v>743</v>
      </c>
      <c r="F39" s="1181"/>
      <c r="G39" s="1181"/>
      <c r="H39" s="1181"/>
      <c r="I39" s="1181"/>
      <c r="J39" s="1181"/>
      <c r="K39" s="1181"/>
      <c r="L39" s="1181"/>
      <c r="M39" s="1181"/>
      <c r="N39" s="1181"/>
      <c r="O39" s="1181"/>
      <c r="P39" s="1181"/>
      <c r="Q39" s="1181"/>
      <c r="R39" s="1181"/>
      <c r="S39" s="1181"/>
      <c r="T39" s="1181"/>
      <c r="U39" s="1181"/>
      <c r="V39" s="1181"/>
      <c r="W39" s="1181"/>
    </row>
    <row r="40" spans="5:23" ht="17.100000000000001" customHeight="1">
      <c r="E40" s="1180" t="s">
        <v>744</v>
      </c>
      <c r="F40" s="1181"/>
      <c r="G40" s="1181"/>
      <c r="H40" s="1181"/>
      <c r="I40" s="1181"/>
      <c r="J40" s="1181"/>
      <c r="K40" s="1181"/>
      <c r="L40" s="1181"/>
      <c r="M40" s="1181"/>
      <c r="N40" s="1181"/>
      <c r="O40" s="1181"/>
      <c r="P40" s="1181"/>
      <c r="Q40" s="1181"/>
      <c r="R40" s="1181"/>
      <c r="S40" s="1181"/>
      <c r="T40" s="1181"/>
      <c r="U40" s="1181"/>
      <c r="V40" s="1181"/>
      <c r="W40" s="1181"/>
    </row>
  </sheetData>
  <sheetProtection password="FA9C" sheet="1" objects="1" scenarios="1" formatColumns="0" formatRows="0"/>
  <dataConsolidate/>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E38:W38"/>
    <mergeCell ref="E39:W39"/>
    <mergeCell ref="E40:W40"/>
    <mergeCell ref="E32:W32"/>
    <mergeCell ref="E33:W33"/>
    <mergeCell ref="E34:W34"/>
    <mergeCell ref="E35:W35"/>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R22">
      <formula1>900</formula1>
    </dataValidation>
    <dataValidation type="list" showInputMessage="1" showErrorMessage="1" errorTitle="Ошибка" error="Выберите значение из списка" sqref="J21">
      <formula1>name_rates_4_filter</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5_1">
    <tabColor indexed="22"/>
  </sheetPr>
  <dimension ref="A1:N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14" width="10.5703125" style="585"/>
    <col min="15" max="16384" width="10.5703125" style="523"/>
  </cols>
  <sheetData>
    <row r="1" spans="1:14" ht="3" customHeight="1">
      <c r="A1" s="591" t="s">
        <v>93</v>
      </c>
    </row>
    <row r="2" spans="1:14" ht="22.5">
      <c r="F2" s="1203" t="s">
        <v>492</v>
      </c>
      <c r="G2" s="1204"/>
      <c r="H2" s="1205"/>
      <c r="I2" s="640"/>
    </row>
    <row r="3" spans="1:14" ht="3" customHeight="1"/>
    <row r="4" spans="1:14" s="570" customFormat="1" ht="11.25">
      <c r="A4" s="590"/>
      <c r="B4" s="590"/>
      <c r="C4" s="590"/>
      <c r="D4" s="590"/>
      <c r="F4" s="1161" t="s">
        <v>454</v>
      </c>
      <c r="G4" s="1161"/>
      <c r="H4" s="1161"/>
      <c r="I4" s="1206" t="s">
        <v>455</v>
      </c>
      <c r="J4" s="590"/>
      <c r="K4" s="590"/>
      <c r="L4" s="590"/>
      <c r="M4" s="590"/>
      <c r="N4" s="590"/>
    </row>
    <row r="5" spans="1:14" s="570" customFormat="1" ht="11.25" customHeight="1">
      <c r="A5" s="590"/>
      <c r="B5" s="590"/>
      <c r="C5" s="590"/>
      <c r="D5" s="590"/>
      <c r="F5" s="606" t="s">
        <v>92</v>
      </c>
      <c r="G5" s="618" t="s">
        <v>457</v>
      </c>
      <c r="H5" s="605" t="s">
        <v>442</v>
      </c>
      <c r="I5" s="1206"/>
      <c r="J5" s="590"/>
      <c r="K5" s="590"/>
      <c r="L5" s="590"/>
      <c r="M5" s="590"/>
      <c r="N5" s="590"/>
    </row>
    <row r="6" spans="1:14" s="570" customFormat="1" ht="12" customHeight="1">
      <c r="A6" s="590"/>
      <c r="B6" s="590"/>
      <c r="C6" s="590"/>
      <c r="D6" s="590"/>
      <c r="F6" s="607" t="s">
        <v>93</v>
      </c>
      <c r="G6" s="609">
        <v>2</v>
      </c>
      <c r="H6" s="610">
        <v>3</v>
      </c>
      <c r="I6" s="608">
        <v>4</v>
      </c>
      <c r="J6" s="590">
        <v>4</v>
      </c>
      <c r="K6" s="590"/>
      <c r="L6" s="590"/>
      <c r="M6" s="590"/>
      <c r="N6" s="590"/>
    </row>
    <row r="7" spans="1:14" s="570" customFormat="1" ht="18.75">
      <c r="A7" s="590"/>
      <c r="B7" s="590"/>
      <c r="C7" s="590"/>
      <c r="D7" s="590"/>
      <c r="F7" s="616">
        <v>1</v>
      </c>
      <c r="G7" s="632" t="s">
        <v>493</v>
      </c>
      <c r="H7" s="604" t="str">
        <f>IF(dateCh="","",dateCh)</f>
        <v>26.12.2018</v>
      </c>
      <c r="I7" s="581" t="s">
        <v>494</v>
      </c>
      <c r="J7" s="615"/>
      <c r="K7" s="590"/>
      <c r="L7" s="590"/>
      <c r="M7" s="590"/>
      <c r="N7" s="590"/>
    </row>
    <row r="8" spans="1:14" s="570" customFormat="1" ht="45">
      <c r="A8" s="1207">
        <v>1</v>
      </c>
      <c r="B8" s="590"/>
      <c r="C8" s="590"/>
      <c r="D8" s="590"/>
      <c r="F8" s="616" t="str">
        <f>"2." &amp;mergeValue(A8)</f>
        <v>2.1</v>
      </c>
      <c r="G8" s="632" t="s">
        <v>495</v>
      </c>
      <c r="H8" s="604"/>
      <c r="I8" s="581" t="s">
        <v>591</v>
      </c>
      <c r="J8" s="615"/>
      <c r="K8" s="590"/>
      <c r="L8" s="590"/>
      <c r="M8" s="590"/>
      <c r="N8" s="590"/>
    </row>
    <row r="9" spans="1:14" s="570" customFormat="1" ht="22.5">
      <c r="A9" s="1207"/>
      <c r="B9" s="590"/>
      <c r="C9" s="590"/>
      <c r="D9" s="590"/>
      <c r="F9" s="616" t="str">
        <f>"3." &amp;mergeValue(A9)</f>
        <v>3.1</v>
      </c>
      <c r="G9" s="632" t="s">
        <v>496</v>
      </c>
      <c r="H9" s="604"/>
      <c r="I9" s="581" t="s">
        <v>589</v>
      </c>
      <c r="J9" s="615"/>
      <c r="K9" s="590"/>
      <c r="L9" s="590"/>
      <c r="M9" s="590"/>
      <c r="N9" s="590"/>
    </row>
    <row r="10" spans="1:14" s="570" customFormat="1" ht="22.5">
      <c r="A10" s="1207"/>
      <c r="B10" s="590"/>
      <c r="C10" s="590"/>
      <c r="D10" s="590"/>
      <c r="F10" s="616" t="str">
        <f>"4."&amp;mergeValue(A10)</f>
        <v>4.1</v>
      </c>
      <c r="G10" s="632" t="s">
        <v>497</v>
      </c>
      <c r="H10" s="605" t="s">
        <v>458</v>
      </c>
      <c r="I10" s="581"/>
      <c r="J10" s="615"/>
      <c r="K10" s="590"/>
      <c r="L10" s="590"/>
      <c r="M10" s="590"/>
      <c r="N10" s="590"/>
    </row>
    <row r="11" spans="1:14"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row>
    <row r="12" spans="1:14" s="570" customFormat="1" ht="22.5">
      <c r="A12" s="1207"/>
      <c r="B12" s="1207"/>
      <c r="C12" s="1207">
        <v>1</v>
      </c>
      <c r="D12" s="623"/>
      <c r="F12" s="616" t="str">
        <f>"4."&amp;mergeValue(A12) &amp;"."&amp;mergeValue(B12)&amp;"."&amp;mergeValue(C12)</f>
        <v>4.1.1.1</v>
      </c>
      <c r="G12" s="622" t="s">
        <v>498</v>
      </c>
      <c r="H12" s="604"/>
      <c r="I12" s="581" t="s">
        <v>501</v>
      </c>
      <c r="J12" s="615"/>
      <c r="K12" s="590"/>
      <c r="L12" s="590"/>
      <c r="M12" s="590"/>
      <c r="N12" s="590"/>
    </row>
    <row r="13" spans="1:14" s="570" customFormat="1" ht="39" customHeight="1">
      <c r="A13" s="1207"/>
      <c r="B13" s="1207"/>
      <c r="C13" s="1207"/>
      <c r="D13" s="623">
        <v>1</v>
      </c>
      <c r="F13" s="616" t="str">
        <f>"4."&amp;mergeValue(A13) &amp;"."&amp;mergeValue(B13)&amp;"."&amp;mergeValue(C13)&amp;"."&amp;mergeValue(D13)</f>
        <v>4.1.1.1.1</v>
      </c>
      <c r="G13" s="633" t="s">
        <v>499</v>
      </c>
      <c r="H13" s="604"/>
      <c r="I13" s="1208" t="s">
        <v>592</v>
      </c>
      <c r="J13" s="615"/>
      <c r="K13" s="590"/>
      <c r="L13" s="590"/>
      <c r="M13" s="590"/>
      <c r="N13" s="590"/>
    </row>
    <row r="14" spans="1:14" s="570" customFormat="1" ht="18.75">
      <c r="A14" s="1207"/>
      <c r="B14" s="1207"/>
      <c r="C14" s="1207"/>
      <c r="D14" s="623"/>
      <c r="F14" s="619"/>
      <c r="G14" s="550" t="s">
        <v>4</v>
      </c>
      <c r="H14" s="624"/>
      <c r="I14" s="1208"/>
      <c r="J14" s="615"/>
      <c r="K14" s="590"/>
      <c r="L14" s="590"/>
      <c r="M14" s="590"/>
      <c r="N14" s="590"/>
    </row>
    <row r="15" spans="1:14" s="570" customFormat="1" ht="18.75">
      <c r="A15" s="1207"/>
      <c r="B15" s="1207"/>
      <c r="C15" s="623"/>
      <c r="D15" s="623"/>
      <c r="F15" s="634"/>
      <c r="G15" s="577" t="s">
        <v>403</v>
      </c>
      <c r="H15" s="635"/>
      <c r="I15" s="636"/>
      <c r="J15" s="615"/>
      <c r="K15" s="590"/>
      <c r="L15" s="590"/>
      <c r="M15" s="590"/>
      <c r="N15" s="590"/>
    </row>
    <row r="16" spans="1:14" s="570" customFormat="1" ht="18.75">
      <c r="A16" s="1207"/>
      <c r="B16" s="590"/>
      <c r="C16" s="590"/>
      <c r="D16" s="590"/>
      <c r="F16" s="619"/>
      <c r="G16" s="558" t="s">
        <v>507</v>
      </c>
      <c r="H16" s="620"/>
      <c r="I16" s="621"/>
      <c r="J16" s="615"/>
      <c r="K16" s="590"/>
      <c r="L16" s="590"/>
      <c r="M16" s="590"/>
      <c r="N16" s="590"/>
    </row>
    <row r="17" spans="1:14" s="570" customFormat="1" ht="18.75">
      <c r="A17" s="590"/>
      <c r="B17" s="590"/>
      <c r="C17" s="590"/>
      <c r="D17" s="590"/>
      <c r="F17" s="619"/>
      <c r="G17" s="565" t="s">
        <v>506</v>
      </c>
      <c r="H17" s="620"/>
      <c r="I17" s="621"/>
      <c r="J17" s="615"/>
      <c r="K17" s="590"/>
      <c r="L17" s="590"/>
      <c r="M17" s="590"/>
      <c r="N17" s="590"/>
    </row>
    <row r="18" spans="1:14" s="613" customFormat="1" ht="3" customHeight="1">
      <c r="A18" s="614"/>
      <c r="B18" s="614"/>
      <c r="C18" s="614"/>
      <c r="D18" s="614"/>
      <c r="F18" s="625"/>
      <c r="G18" s="626"/>
      <c r="H18" s="627"/>
      <c r="I18" s="628"/>
      <c r="J18" s="614"/>
      <c r="K18" s="614"/>
      <c r="L18" s="614"/>
      <c r="M18" s="614"/>
      <c r="N18" s="614"/>
    </row>
    <row r="19" spans="1:14" s="613" customFormat="1" ht="15" customHeight="1">
      <c r="A19" s="614"/>
      <c r="B19" s="614"/>
      <c r="C19" s="614"/>
      <c r="D19" s="614"/>
      <c r="F19" s="612"/>
      <c r="G19" s="1202" t="s">
        <v>594</v>
      </c>
      <c r="H19" s="1202"/>
      <c r="I19" s="594"/>
      <c r="J19" s="614"/>
      <c r="K19" s="614"/>
      <c r="L19" s="614"/>
      <c r="M19" s="614"/>
      <c r="N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8" width="10.5703125" style="585"/>
    <col min="29" max="16384" width="10.5703125" style="523"/>
  </cols>
  <sheetData>
    <row r="1" spans="1:28" hidden="1">
      <c r="Q1" s="583"/>
      <c r="R1" s="583"/>
    </row>
    <row r="2" spans="1:28" hidden="1">
      <c r="U2" s="583"/>
    </row>
    <row r="3" spans="1:28" hidden="1"/>
    <row r="4" spans="1:28" ht="3" customHeight="1">
      <c r="J4" s="529"/>
      <c r="K4" s="529"/>
      <c r="L4" s="524"/>
      <c r="M4" s="524"/>
      <c r="N4" s="524"/>
      <c r="O4" s="532"/>
      <c r="P4" s="532"/>
      <c r="Q4" s="532"/>
      <c r="R4" s="532"/>
      <c r="S4" s="532"/>
      <c r="T4" s="532"/>
      <c r="U4" s="532"/>
    </row>
    <row r="5" spans="1:28" ht="22.5" customHeight="1">
      <c r="J5" s="529"/>
      <c r="K5" s="529"/>
      <c r="L5" s="1223" t="s">
        <v>632</v>
      </c>
      <c r="M5" s="1223"/>
      <c r="N5" s="1223"/>
      <c r="O5" s="1223"/>
      <c r="P5" s="1223"/>
      <c r="Q5" s="1223"/>
      <c r="R5" s="1223"/>
      <c r="S5" s="1223"/>
      <c r="T5" s="1223"/>
      <c r="U5" s="664"/>
    </row>
    <row r="6" spans="1:28" ht="3" customHeight="1">
      <c r="J6" s="529"/>
      <c r="K6" s="529"/>
      <c r="L6" s="524"/>
      <c r="M6" s="524"/>
      <c r="N6" s="524"/>
      <c r="O6" s="528"/>
      <c r="P6" s="528"/>
      <c r="Q6" s="528"/>
      <c r="R6" s="528"/>
      <c r="S6" s="528"/>
      <c r="T6" s="528"/>
      <c r="U6" s="528"/>
      <c r="V6" s="532"/>
    </row>
    <row r="7" spans="1:28" s="570" customFormat="1" ht="22.5">
      <c r="A7" s="590"/>
      <c r="B7" s="590"/>
      <c r="C7" s="590"/>
      <c r="D7" s="590"/>
      <c r="E7" s="590"/>
      <c r="F7" s="590"/>
      <c r="G7" s="590"/>
      <c r="H7" s="590"/>
      <c r="L7" s="499"/>
      <c r="M7" s="617" t="s">
        <v>503</v>
      </c>
      <c r="N7" s="666"/>
      <c r="O7" s="1229" t="str">
        <f>IF(NameOrPr_ch="",IF(NameOrPr="","",NameOrPr),NameOrPr_ch)</f>
        <v>Региональная служба по тарифам Ростовской области</v>
      </c>
      <c r="P7" s="1229"/>
      <c r="Q7" s="1229"/>
      <c r="R7" s="1229"/>
      <c r="S7" s="1229"/>
      <c r="T7" s="1229"/>
      <c r="U7" s="582"/>
      <c r="V7" s="582"/>
      <c r="W7" s="519"/>
      <c r="X7" s="590"/>
      <c r="Y7" s="590"/>
      <c r="Z7" s="590"/>
      <c r="AA7" s="590"/>
      <c r="AB7" s="590"/>
    </row>
    <row r="8" spans="1:28" s="570" customFormat="1" ht="18.75">
      <c r="A8" s="590"/>
      <c r="B8" s="590"/>
      <c r="C8" s="590"/>
      <c r="D8" s="590"/>
      <c r="E8" s="590"/>
      <c r="F8" s="590"/>
      <c r="G8" s="590"/>
      <c r="H8" s="590"/>
      <c r="L8" s="499"/>
      <c r="M8" s="617" t="s">
        <v>597</v>
      </c>
      <c r="N8" s="666"/>
      <c r="O8" s="1229" t="str">
        <f>IF(datePr_ch="",IF(datePr="","",datePr),datePr_ch)</f>
        <v>17.12.2018</v>
      </c>
      <c r="P8" s="1229"/>
      <c r="Q8" s="1229"/>
      <c r="R8" s="1229"/>
      <c r="S8" s="1229"/>
      <c r="T8" s="1229"/>
      <c r="U8" s="582"/>
      <c r="V8" s="582"/>
      <c r="W8" s="519"/>
      <c r="X8" s="590"/>
      <c r="Y8" s="590"/>
      <c r="Z8" s="590"/>
      <c r="AA8" s="590"/>
      <c r="AB8" s="590"/>
    </row>
    <row r="9" spans="1:28" s="570" customFormat="1" ht="18.75">
      <c r="A9" s="590"/>
      <c r="B9" s="590"/>
      <c r="C9" s="590"/>
      <c r="D9" s="590"/>
      <c r="E9" s="590"/>
      <c r="F9" s="590"/>
      <c r="G9" s="590"/>
      <c r="H9" s="590"/>
      <c r="L9" s="552"/>
      <c r="M9" s="617" t="s">
        <v>596</v>
      </c>
      <c r="N9" s="666"/>
      <c r="O9" s="1229" t="str">
        <f>IF(numberPr_ch="",IF(numberPr="","",numberPr),numberPr_ch)</f>
        <v>83/55</v>
      </c>
      <c r="P9" s="1229"/>
      <c r="Q9" s="1229"/>
      <c r="R9" s="1229"/>
      <c r="S9" s="1229"/>
      <c r="T9" s="1229"/>
      <c r="U9" s="582"/>
      <c r="V9" s="582"/>
      <c r="W9" s="519"/>
      <c r="X9" s="590"/>
      <c r="Y9" s="590"/>
      <c r="Z9" s="590"/>
      <c r="AA9" s="590"/>
      <c r="AB9" s="590"/>
    </row>
    <row r="10" spans="1:28" s="570" customFormat="1" ht="18.75">
      <c r="A10" s="590"/>
      <c r="B10" s="590"/>
      <c r="C10" s="590"/>
      <c r="D10" s="590"/>
      <c r="E10" s="590"/>
      <c r="F10" s="590"/>
      <c r="G10" s="590"/>
      <c r="H10" s="590"/>
      <c r="L10" s="552"/>
      <c r="M10" s="617" t="s">
        <v>502</v>
      </c>
      <c r="N10" s="666"/>
      <c r="O10" s="1229" t="str">
        <f>IF(IstPub_ch="",IF(IstPub="","",IstPub),IstPub_ch)</f>
        <v>www.rst.donland.ru</v>
      </c>
      <c r="P10" s="1229"/>
      <c r="Q10" s="1229"/>
      <c r="R10" s="1229"/>
      <c r="S10" s="1229"/>
      <c r="T10" s="1229"/>
      <c r="U10" s="582"/>
      <c r="V10" s="582"/>
      <c r="W10" s="519"/>
      <c r="X10" s="590"/>
      <c r="Y10" s="590"/>
      <c r="Z10" s="590"/>
      <c r="AA10" s="590"/>
      <c r="AB10" s="590"/>
    </row>
    <row r="11" spans="1:28" s="570" customFormat="1" ht="11.25" hidden="1">
      <c r="A11" s="590"/>
      <c r="B11" s="590"/>
      <c r="C11" s="590"/>
      <c r="D11" s="590"/>
      <c r="E11" s="590"/>
      <c r="F11" s="590"/>
      <c r="G11" s="590"/>
      <c r="H11" s="590"/>
      <c r="L11" s="1224"/>
      <c r="M11" s="1224"/>
      <c r="N11" s="566"/>
      <c r="O11" s="582"/>
      <c r="P11" s="582"/>
      <c r="Q11" s="582"/>
      <c r="R11" s="582"/>
      <c r="S11" s="582"/>
      <c r="T11" s="582"/>
      <c r="U11" s="588" t="s">
        <v>373</v>
      </c>
      <c r="X11" s="590"/>
      <c r="Y11" s="590"/>
      <c r="Z11" s="590"/>
      <c r="AA11" s="590"/>
      <c r="AB11" s="590"/>
    </row>
    <row r="12" spans="1:28">
      <c r="J12" s="529"/>
      <c r="K12" s="529"/>
      <c r="L12" s="524"/>
      <c r="M12" s="524"/>
      <c r="N12" s="502"/>
      <c r="O12" s="1230"/>
      <c r="P12" s="1230"/>
      <c r="Q12" s="1230"/>
      <c r="R12" s="1230"/>
      <c r="S12" s="1230"/>
      <c r="T12" s="1230"/>
      <c r="U12" s="1230"/>
    </row>
    <row r="13" spans="1:28">
      <c r="J13" s="529"/>
      <c r="K13" s="529"/>
      <c r="L13" s="1161" t="s">
        <v>454</v>
      </c>
      <c r="M13" s="1161"/>
      <c r="N13" s="1161"/>
      <c r="O13" s="1161"/>
      <c r="P13" s="1161"/>
      <c r="Q13" s="1161"/>
      <c r="R13" s="1161"/>
      <c r="S13" s="1161"/>
      <c r="T13" s="1161"/>
      <c r="U13" s="1161"/>
      <c r="V13" s="1161"/>
      <c r="W13" s="1161" t="s">
        <v>455</v>
      </c>
    </row>
    <row r="14" spans="1:28" ht="14.25" customHeight="1">
      <c r="J14" s="529"/>
      <c r="K14" s="529"/>
      <c r="L14" s="1236" t="s">
        <v>92</v>
      </c>
      <c r="M14" s="1236" t="s">
        <v>640</v>
      </c>
      <c r="N14" s="661"/>
      <c r="O14" s="1237" t="s">
        <v>642</v>
      </c>
      <c r="P14" s="1238"/>
      <c r="Q14" s="1238"/>
      <c r="R14" s="1238"/>
      <c r="S14" s="1238"/>
      <c r="T14" s="1239"/>
      <c r="U14" s="1220" t="s">
        <v>341</v>
      </c>
      <c r="V14" s="1233" t="s">
        <v>275</v>
      </c>
      <c r="W14" s="1161"/>
    </row>
    <row r="15" spans="1:28" ht="14.25" customHeight="1">
      <c r="J15" s="529"/>
      <c r="K15" s="529"/>
      <c r="L15" s="1236"/>
      <c r="M15" s="1236"/>
      <c r="N15" s="662"/>
      <c r="O15" s="1242" t="s">
        <v>606</v>
      </c>
      <c r="P15" s="1240" t="s">
        <v>271</v>
      </c>
      <c r="Q15" s="1241"/>
      <c r="R15" s="1217" t="s">
        <v>655</v>
      </c>
      <c r="S15" s="1218"/>
      <c r="T15" s="1219"/>
      <c r="U15" s="1221"/>
      <c r="V15" s="1234"/>
      <c r="W15" s="1161"/>
    </row>
    <row r="16" spans="1:28" ht="33.75" customHeight="1">
      <c r="J16" s="529"/>
      <c r="K16" s="529"/>
      <c r="L16" s="1236"/>
      <c r="M16" s="1236"/>
      <c r="N16" s="663"/>
      <c r="O16" s="1243"/>
      <c r="P16" s="535" t="s">
        <v>607</v>
      </c>
      <c r="Q16" s="535" t="s">
        <v>6</v>
      </c>
      <c r="R16" s="536" t="s">
        <v>274</v>
      </c>
      <c r="S16" s="1231" t="s">
        <v>273</v>
      </c>
      <c r="T16" s="1232"/>
      <c r="U16" s="1222"/>
      <c r="V16" s="1235"/>
      <c r="W16" s="1161"/>
    </row>
    <row r="17" spans="1:28">
      <c r="J17" s="529"/>
      <c r="K17" s="569">
        <v>1</v>
      </c>
      <c r="L17" s="647" t="s">
        <v>93</v>
      </c>
      <c r="M17" s="647" t="s">
        <v>49</v>
      </c>
      <c r="N17" s="649" t="str">
        <f ca="1">OFFSET(N17,0,-1)</f>
        <v>2</v>
      </c>
      <c r="O17" s="648">
        <f ca="1">OFFSET(O17,0,-1)+1</f>
        <v>3</v>
      </c>
      <c r="P17" s="648">
        <f ca="1">OFFSET(P17,0,-1)+1</f>
        <v>4</v>
      </c>
      <c r="Q17" s="648">
        <f ca="1">OFFSET(Q17,0,-1)+1</f>
        <v>5</v>
      </c>
      <c r="R17" s="648">
        <f ca="1">OFFSET(R17,0,-1)+1</f>
        <v>6</v>
      </c>
      <c r="S17" s="1225">
        <f ca="1">OFFSET(S17,0,-1)+1</f>
        <v>7</v>
      </c>
      <c r="T17" s="1225"/>
      <c r="U17" s="648">
        <f ca="1">OFFSET(U17,0,-2)+1</f>
        <v>8</v>
      </c>
      <c r="V17" s="649">
        <f ca="1">OFFSET(V17,0,-1)</f>
        <v>8</v>
      </c>
      <c r="W17" s="648">
        <f ca="1">OFFSET(W17,0,-1)+1</f>
        <v>9</v>
      </c>
    </row>
    <row r="18" spans="1:28" ht="22.5">
      <c r="A18" s="1209">
        <v>1</v>
      </c>
      <c r="B18" s="847"/>
      <c r="C18" s="847"/>
      <c r="D18" s="847"/>
      <c r="E18" s="848"/>
      <c r="F18" s="849"/>
      <c r="G18" s="849"/>
      <c r="H18" s="849"/>
      <c r="I18" s="850"/>
      <c r="J18" s="845"/>
      <c r="K18" s="852"/>
      <c r="L18" s="593">
        <f>mergeValue(A18)</f>
        <v>1</v>
      </c>
      <c r="M18" s="641" t="s">
        <v>20</v>
      </c>
      <c r="N18" s="646"/>
      <c r="O18" s="1210"/>
      <c r="P18" s="1210"/>
      <c r="Q18" s="1210"/>
      <c r="R18" s="1210"/>
      <c r="S18" s="1210"/>
      <c r="T18" s="1210"/>
      <c r="U18" s="1210"/>
      <c r="V18" s="1210"/>
      <c r="W18" s="630" t="s">
        <v>477</v>
      </c>
      <c r="Y18" s="589"/>
      <c r="Z18" s="589" t="str">
        <f t="shared" ref="Z18:Z31" si="0">IF(M18="","",M18 )</f>
        <v>Наименование тарифа</v>
      </c>
      <c r="AA18" s="589"/>
      <c r="AB18" s="589"/>
    </row>
    <row r="19" spans="1:28" ht="22.5">
      <c r="A19" s="1209"/>
      <c r="B19" s="1209">
        <v>1</v>
      </c>
      <c r="C19" s="847"/>
      <c r="D19" s="847"/>
      <c r="E19" s="849"/>
      <c r="F19" s="849"/>
      <c r="G19" s="849"/>
      <c r="H19" s="849"/>
      <c r="I19" s="844"/>
      <c r="J19" s="843"/>
      <c r="K19" s="846"/>
      <c r="L19" s="593" t="str">
        <f>mergeValue(A19) &amp;"."&amp; mergeValue(B19)</f>
        <v>1.1</v>
      </c>
      <c r="M19" s="546" t="s">
        <v>16</v>
      </c>
      <c r="N19" s="646"/>
      <c r="O19" s="1210"/>
      <c r="P19" s="1210"/>
      <c r="Q19" s="1210"/>
      <c r="R19" s="1210"/>
      <c r="S19" s="1210"/>
      <c r="T19" s="1210"/>
      <c r="U19" s="1210"/>
      <c r="V19" s="1210"/>
      <c r="W19" s="630" t="s">
        <v>478</v>
      </c>
      <c r="Y19" s="589"/>
      <c r="Z19" s="589" t="str">
        <f t="shared" si="0"/>
        <v>Территория действия тарифа</v>
      </c>
      <c r="AA19" s="589"/>
      <c r="AB19" s="589"/>
    </row>
    <row r="20" spans="1:28" ht="22.5">
      <c r="A20" s="1209"/>
      <c r="B20" s="1209"/>
      <c r="C20" s="1209">
        <v>1</v>
      </c>
      <c r="D20" s="847"/>
      <c r="E20" s="849"/>
      <c r="F20" s="849"/>
      <c r="G20" s="849"/>
      <c r="H20" s="849"/>
      <c r="I20" s="851"/>
      <c r="J20" s="843"/>
      <c r="K20" s="846"/>
      <c r="L20" s="593" t="str">
        <f>mergeValue(A20) &amp;"."&amp; mergeValue(B20)&amp;"."&amp; mergeValue(C20)</f>
        <v>1.1.1</v>
      </c>
      <c r="M20" s="547" t="s">
        <v>7</v>
      </c>
      <c r="N20" s="646"/>
      <c r="O20" s="1210"/>
      <c r="P20" s="1210"/>
      <c r="Q20" s="1210"/>
      <c r="R20" s="1210"/>
      <c r="S20" s="1210"/>
      <c r="T20" s="1210"/>
      <c r="U20" s="1210"/>
      <c r="V20" s="1210"/>
      <c r="W20" s="630" t="s">
        <v>634</v>
      </c>
      <c r="Y20" s="589"/>
      <c r="Z20" s="589" t="str">
        <f t="shared" si="0"/>
        <v xml:space="preserve">Наименование системы теплоснабжения </v>
      </c>
      <c r="AA20" s="589"/>
      <c r="AB20" s="589"/>
    </row>
    <row r="21" spans="1:28" ht="22.5">
      <c r="A21" s="1209"/>
      <c r="B21" s="1209"/>
      <c r="C21" s="1209"/>
      <c r="D21" s="1209">
        <v>1</v>
      </c>
      <c r="E21" s="849"/>
      <c r="F21" s="849"/>
      <c r="G21" s="849"/>
      <c r="H21" s="849"/>
      <c r="I21" s="851"/>
      <c r="J21" s="843"/>
      <c r="K21" s="846"/>
      <c r="L21" s="593" t="str">
        <f>mergeValue(A21) &amp;"."&amp; mergeValue(B21)&amp;"."&amp; mergeValue(C21)&amp;"."&amp; mergeValue(D21)</f>
        <v>1.1.1.1</v>
      </c>
      <c r="M21" s="548" t="s">
        <v>22</v>
      </c>
      <c r="N21" s="646"/>
      <c r="O21" s="1210"/>
      <c r="P21" s="1210"/>
      <c r="Q21" s="1210"/>
      <c r="R21" s="1210"/>
      <c r="S21" s="1210"/>
      <c r="T21" s="1210"/>
      <c r="U21" s="1210"/>
      <c r="V21" s="1210"/>
      <c r="W21" s="630" t="s">
        <v>635</v>
      </c>
      <c r="Y21" s="589"/>
      <c r="Z21" s="589" t="str">
        <f t="shared" si="0"/>
        <v xml:space="preserve">Источник тепловой энергии  </v>
      </c>
      <c r="AA21" s="589"/>
      <c r="AB21" s="589"/>
    </row>
    <row r="22" spans="1:28" ht="101.25">
      <c r="A22" s="1209"/>
      <c r="B22" s="1209"/>
      <c r="C22" s="1209"/>
      <c r="D22" s="1209"/>
      <c r="E22" s="1209">
        <v>1</v>
      </c>
      <c r="F22" s="849"/>
      <c r="G22" s="849"/>
      <c r="H22" s="847">
        <v>1</v>
      </c>
      <c r="I22" s="1209">
        <v>1</v>
      </c>
      <c r="J22" s="849"/>
      <c r="K22" s="854"/>
      <c r="L22" s="593" t="str">
        <f>mergeValue(A22) &amp;"."&amp; mergeValue(B22)&amp;"."&amp; mergeValue(C22)&amp;"."&amp; mergeValue(D22)&amp;"."&amp; mergeValue(E22)</f>
        <v>1.1.1.1.1</v>
      </c>
      <c r="M22" s="554" t="s">
        <v>9</v>
      </c>
      <c r="N22" s="646"/>
      <c r="O22" s="1211"/>
      <c r="P22" s="1211"/>
      <c r="Q22" s="1211"/>
      <c r="R22" s="1211"/>
      <c r="S22" s="1211"/>
      <c r="T22" s="1211"/>
      <c r="U22" s="1211"/>
      <c r="V22" s="1211"/>
      <c r="W22" s="630" t="s">
        <v>639</v>
      </c>
      <c r="Y22" s="589"/>
      <c r="Z22" s="589" t="str">
        <f t="shared" si="0"/>
        <v>Схема подключения теплопотребляющей установки к коллектору источника тепловой энергии</v>
      </c>
      <c r="AA22" s="589"/>
      <c r="AB22" s="589"/>
    </row>
    <row r="23" spans="1:28" ht="90">
      <c r="A23" s="1209"/>
      <c r="B23" s="1209"/>
      <c r="C23" s="1209"/>
      <c r="D23" s="1209"/>
      <c r="E23" s="1209"/>
      <c r="F23" s="1209">
        <v>1</v>
      </c>
      <c r="G23" s="847"/>
      <c r="H23" s="847"/>
      <c r="I23" s="1209"/>
      <c r="J23" s="1209">
        <v>1</v>
      </c>
      <c r="K23" s="855"/>
      <c r="L23" s="593" t="str">
        <f>mergeValue(A23) &amp;"."&amp; mergeValue(B23)&amp;"."&amp; mergeValue(C23)&amp;"."&amp; mergeValue(D23)&amp;"."&amp; mergeValue(E23)&amp;"."&amp; mergeValue(F23)</f>
        <v>1.1.1.1.1.1</v>
      </c>
      <c r="M23" s="555" t="s">
        <v>10</v>
      </c>
      <c r="N23" s="646"/>
      <c r="O23" s="1212"/>
      <c r="P23" s="1213"/>
      <c r="Q23" s="1213"/>
      <c r="R23" s="1213"/>
      <c r="S23" s="1213"/>
      <c r="T23" s="1213"/>
      <c r="U23" s="1213"/>
      <c r="V23" s="1214"/>
      <c r="W23" s="630" t="s">
        <v>637</v>
      </c>
      <c r="Y23" s="589"/>
      <c r="Z23" s="589" t="str">
        <f t="shared" si="0"/>
        <v>Группа потребителей</v>
      </c>
      <c r="AA23" s="589"/>
      <c r="AB23" s="589"/>
    </row>
    <row r="24" spans="1:28" ht="189" customHeight="1">
      <c r="A24" s="1209"/>
      <c r="B24" s="1209"/>
      <c r="C24" s="1209"/>
      <c r="D24" s="1209"/>
      <c r="E24" s="1209"/>
      <c r="F24" s="1209"/>
      <c r="G24" s="847">
        <v>1</v>
      </c>
      <c r="H24" s="847"/>
      <c r="I24" s="1209"/>
      <c r="J24" s="1209"/>
      <c r="K24" s="855">
        <v>1</v>
      </c>
      <c r="L24" s="593" t="str">
        <f>mergeValue(A24) &amp;"."&amp; mergeValue(B24)&amp;"."&amp; mergeValue(C24)&amp;"."&amp; mergeValue(D24)&amp;"."&amp; mergeValue(E24)&amp;"."&amp; mergeValue(F24)&amp;"."&amp; mergeValue(G24)</f>
        <v>1.1.1.1.1.1.1</v>
      </c>
      <c r="M24" s="1069"/>
      <c r="N24" s="646"/>
      <c r="O24" s="562"/>
      <c r="P24" s="562"/>
      <c r="Q24" s="1094"/>
      <c r="R24" s="1215"/>
      <c r="S24" s="1216" t="s">
        <v>84</v>
      </c>
      <c r="T24" s="1215"/>
      <c r="U24" s="1216" t="s">
        <v>85</v>
      </c>
      <c r="V24" s="562"/>
      <c r="W24" s="1226" t="s">
        <v>656</v>
      </c>
      <c r="X24" s="585" t="str">
        <f>strCheckDate(O25:V25)</f>
        <v/>
      </c>
      <c r="Y24" s="589"/>
      <c r="Z24" s="589" t="str">
        <f t="shared" si="0"/>
        <v/>
      </c>
      <c r="AA24" s="589"/>
      <c r="AB24" s="589"/>
    </row>
    <row r="25" spans="1:28" ht="11.25" hidden="1" customHeight="1">
      <c r="A25" s="1209"/>
      <c r="B25" s="1209"/>
      <c r="C25" s="1209"/>
      <c r="D25" s="1209"/>
      <c r="E25" s="1209"/>
      <c r="F25" s="1209"/>
      <c r="G25" s="847"/>
      <c r="H25" s="847"/>
      <c r="I25" s="1209"/>
      <c r="J25" s="1209"/>
      <c r="K25" s="855"/>
      <c r="L25" s="600"/>
      <c r="M25" s="646"/>
      <c r="N25" s="646"/>
      <c r="O25" s="562"/>
      <c r="P25" s="562"/>
      <c r="Q25" s="584" t="str">
        <f>R24 &amp; "-" &amp; T24</f>
        <v>-</v>
      </c>
      <c r="R25" s="1215"/>
      <c r="S25" s="1216"/>
      <c r="T25" s="1215"/>
      <c r="U25" s="1216"/>
      <c r="V25" s="562"/>
      <c r="W25" s="1227"/>
      <c r="Y25" s="589"/>
      <c r="Z25" s="589" t="str">
        <f t="shared" si="0"/>
        <v/>
      </c>
      <c r="AA25" s="589"/>
      <c r="AB25" s="589"/>
    </row>
    <row r="26" spans="1:28" ht="15" customHeight="1">
      <c r="A26" s="1209"/>
      <c r="B26" s="1209"/>
      <c r="C26" s="1209"/>
      <c r="D26" s="1209"/>
      <c r="E26" s="1209"/>
      <c r="F26" s="1209"/>
      <c r="G26" s="849"/>
      <c r="H26" s="847"/>
      <c r="I26" s="1209"/>
      <c r="J26" s="1209"/>
      <c r="K26" s="854"/>
      <c r="L26" s="538"/>
      <c r="M26" s="557" t="s">
        <v>25</v>
      </c>
      <c r="N26" s="564"/>
      <c r="O26" s="564"/>
      <c r="P26" s="564"/>
      <c r="Q26" s="564"/>
      <c r="R26" s="564"/>
      <c r="S26" s="564"/>
      <c r="T26" s="564"/>
      <c r="U26" s="564"/>
      <c r="V26" s="560"/>
      <c r="W26" s="1228"/>
      <c r="Y26" s="589"/>
      <c r="Z26" s="589" t="str">
        <f t="shared" si="0"/>
        <v>Добавить вид теплоносителя (параметры теплоносителя)</v>
      </c>
      <c r="AA26" s="589"/>
      <c r="AB26" s="589"/>
    </row>
    <row r="27" spans="1:28" ht="15" customHeight="1">
      <c r="A27" s="1209"/>
      <c r="B27" s="1209"/>
      <c r="C27" s="1209"/>
      <c r="D27" s="1209"/>
      <c r="E27" s="1209"/>
      <c r="F27" s="849"/>
      <c r="G27" s="849"/>
      <c r="H27" s="847"/>
      <c r="I27" s="1209"/>
      <c r="J27" s="849"/>
      <c r="K27" s="854"/>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row>
    <row r="28" spans="1:28" ht="15" customHeight="1">
      <c r="A28" s="1209"/>
      <c r="B28" s="1209"/>
      <c r="C28" s="1209"/>
      <c r="D28" s="1209"/>
      <c r="E28" s="853"/>
      <c r="F28" s="849"/>
      <c r="G28" s="849"/>
      <c r="H28" s="849"/>
      <c r="I28" s="845"/>
      <c r="J28" s="842"/>
      <c r="K28" s="852"/>
      <c r="L28" s="538"/>
      <c r="M28" s="551" t="s">
        <v>12</v>
      </c>
      <c r="N28" s="564"/>
      <c r="O28" s="564"/>
      <c r="P28" s="564"/>
      <c r="Q28" s="564"/>
      <c r="R28" s="564"/>
      <c r="S28" s="564"/>
      <c r="T28" s="564"/>
      <c r="U28" s="563"/>
      <c r="V28" s="564"/>
      <c r="W28" s="665"/>
      <c r="Y28" s="589"/>
      <c r="Z28" s="589" t="str">
        <f t="shared" si="0"/>
        <v>Добавить схему подключения</v>
      </c>
      <c r="AA28" s="589"/>
      <c r="AB28" s="589"/>
    </row>
    <row r="29" spans="1:28" ht="15" customHeight="1">
      <c r="A29" s="1209"/>
      <c r="B29" s="1209"/>
      <c r="C29" s="1209"/>
      <c r="D29" s="853"/>
      <c r="E29" s="853"/>
      <c r="F29" s="849"/>
      <c r="G29" s="849"/>
      <c r="H29" s="849"/>
      <c r="I29" s="845"/>
      <c r="J29" s="842"/>
      <c r="K29" s="852"/>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row>
    <row r="30" spans="1:28" ht="15" customHeight="1">
      <c r="A30" s="1209"/>
      <c r="B30" s="1209"/>
      <c r="C30" s="853"/>
      <c r="D30" s="853"/>
      <c r="E30" s="853"/>
      <c r="F30" s="853"/>
      <c r="G30" s="858"/>
      <c r="H30" s="845"/>
      <c r="I30" s="856"/>
      <c r="J30" s="842"/>
      <c r="K30" s="857"/>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row>
    <row r="31" spans="1:28" ht="15" customHeight="1">
      <c r="A31" s="1209"/>
      <c r="B31" s="853"/>
      <c r="C31" s="853"/>
      <c r="D31" s="853"/>
      <c r="E31" s="853"/>
      <c r="F31" s="853"/>
      <c r="G31" s="858"/>
      <c r="H31" s="845"/>
      <c r="I31" s="845"/>
      <c r="J31" s="842"/>
      <c r="K31" s="852"/>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row>
    <row r="32" spans="1:28" s="522" customFormat="1" ht="15" customHeight="1">
      <c r="A32" s="841"/>
      <c r="B32" s="841"/>
      <c r="C32" s="841"/>
      <c r="D32" s="841"/>
      <c r="E32" s="841"/>
      <c r="F32" s="841"/>
      <c r="G32" s="841"/>
      <c r="H32" s="841"/>
      <c r="I32" s="841"/>
      <c r="J32" s="841"/>
      <c r="K32" s="841"/>
      <c r="L32" s="492"/>
      <c r="M32" s="565" t="s">
        <v>309</v>
      </c>
      <c r="N32" s="564"/>
      <c r="O32" s="564"/>
      <c r="P32" s="564"/>
      <c r="Q32" s="564"/>
      <c r="R32" s="564"/>
      <c r="S32" s="564"/>
      <c r="T32" s="564"/>
      <c r="U32" s="563"/>
      <c r="V32" s="564"/>
      <c r="W32" s="665"/>
      <c r="X32" s="587"/>
      <c r="Y32" s="587"/>
      <c r="Z32" s="587"/>
      <c r="AA32" s="587"/>
      <c r="AB32" s="587"/>
    </row>
    <row r="33" spans="1:28" ht="11.25">
      <c r="A33" s="523"/>
      <c r="B33" s="523"/>
      <c r="C33" s="523"/>
      <c r="D33" s="523"/>
      <c r="E33" s="523"/>
      <c r="F33" s="523"/>
      <c r="G33" s="523"/>
      <c r="H33" s="523"/>
      <c r="I33" s="523"/>
      <c r="J33" s="523"/>
      <c r="K33" s="523"/>
      <c r="X33" s="523"/>
      <c r="Y33" s="523"/>
      <c r="Z33" s="523"/>
      <c r="AA33" s="523"/>
      <c r="AB33" s="523"/>
    </row>
    <row r="34" spans="1:28" ht="89.25" customHeight="1">
      <c r="L34" s="1">
        <v>1</v>
      </c>
      <c r="M34" s="1202" t="s">
        <v>633</v>
      </c>
      <c r="N34" s="1202"/>
      <c r="O34" s="1202"/>
      <c r="P34" s="1202"/>
      <c r="Q34" s="1202"/>
      <c r="R34" s="1202"/>
      <c r="S34" s="1202"/>
      <c r="T34" s="1202"/>
      <c r="U34" s="1202"/>
      <c r="V34" s="1202"/>
      <c r="W34" s="1202"/>
    </row>
  </sheetData>
  <sheetProtection password="FA9C" sheet="1" objects="1" scenarios="1" formatColumns="0" formatRows="0"/>
  <dataConsolidate/>
  <mergeCells count="39">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 ref="R15:T15"/>
    <mergeCell ref="U14:U16"/>
    <mergeCell ref="T24:T25"/>
    <mergeCell ref="U24:U25"/>
    <mergeCell ref="L5:T5"/>
    <mergeCell ref="L11:M11"/>
    <mergeCell ref="S17:T17"/>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sheetPr codeName="List05_2">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49</v>
      </c>
    </row>
    <row r="2" spans="1:20" ht="22.5">
      <c r="F2" s="1203" t="s">
        <v>492</v>
      </c>
      <c r="G2" s="1204"/>
      <c r="H2" s="1205"/>
      <c r="I2" s="434"/>
    </row>
    <row r="3" spans="1:20" ht="3" customHeight="1"/>
    <row r="4" spans="1:20" s="190" customFormat="1" ht="11.25">
      <c r="A4" s="213"/>
      <c r="B4" s="213"/>
      <c r="C4" s="213"/>
      <c r="D4" s="213"/>
      <c r="F4" s="1161" t="s">
        <v>454</v>
      </c>
      <c r="G4" s="1161"/>
      <c r="H4" s="1161"/>
      <c r="I4" s="1206" t="s">
        <v>455</v>
      </c>
      <c r="J4" s="213"/>
      <c r="K4" s="213"/>
      <c r="L4" s="213"/>
      <c r="M4" s="213"/>
      <c r="N4" s="213"/>
      <c r="O4" s="213"/>
      <c r="P4" s="213"/>
      <c r="Q4" s="213"/>
      <c r="R4" s="213"/>
      <c r="S4" s="213"/>
      <c r="T4" s="213"/>
    </row>
    <row r="5" spans="1:20" s="190" customFormat="1" ht="11.25" customHeight="1">
      <c r="A5" s="213"/>
      <c r="B5" s="213"/>
      <c r="C5" s="213"/>
      <c r="D5" s="213"/>
      <c r="F5" s="317" t="s">
        <v>92</v>
      </c>
      <c r="G5" s="335" t="s">
        <v>457</v>
      </c>
      <c r="H5" s="316" t="s">
        <v>442</v>
      </c>
      <c r="I5" s="1206"/>
      <c r="J5" s="213"/>
      <c r="K5" s="213"/>
      <c r="L5" s="213"/>
      <c r="M5" s="213"/>
      <c r="N5" s="213"/>
      <c r="O5" s="213"/>
      <c r="P5" s="213"/>
      <c r="Q5" s="213"/>
      <c r="R5" s="213"/>
      <c r="S5" s="213"/>
      <c r="T5" s="213"/>
    </row>
    <row r="6" spans="1:20" s="190" customFormat="1" ht="12" customHeight="1">
      <c r="A6" s="213"/>
      <c r="B6" s="213"/>
      <c r="C6" s="213"/>
      <c r="D6" s="213"/>
      <c r="F6" s="318" t="s">
        <v>93</v>
      </c>
      <c r="G6" s="320">
        <v>2</v>
      </c>
      <c r="H6" s="321">
        <v>3</v>
      </c>
      <c r="I6" s="319">
        <v>4</v>
      </c>
      <c r="J6" s="213">
        <v>4</v>
      </c>
      <c r="K6" s="213"/>
      <c r="L6" s="213"/>
      <c r="M6" s="213"/>
      <c r="N6" s="213"/>
      <c r="O6" s="213"/>
      <c r="P6" s="213"/>
      <c r="Q6" s="213"/>
      <c r="R6" s="213"/>
      <c r="S6" s="213"/>
      <c r="T6" s="213"/>
    </row>
    <row r="7" spans="1:20" s="190" customFormat="1" ht="18.75">
      <c r="A7" s="213"/>
      <c r="B7" s="213"/>
      <c r="C7" s="213"/>
      <c r="D7" s="213"/>
      <c r="F7" s="333">
        <v>1</v>
      </c>
      <c r="G7" s="415" t="s">
        <v>493</v>
      </c>
      <c r="H7" s="315" t="str">
        <f>IF(dateCh="","",dateCh)</f>
        <v>26.12.2018</v>
      </c>
      <c r="I7" s="196" t="s">
        <v>494</v>
      </c>
      <c r="J7" s="332"/>
      <c r="K7" s="213"/>
      <c r="L7" s="213"/>
      <c r="M7" s="213"/>
      <c r="N7" s="213"/>
      <c r="O7" s="213"/>
      <c r="P7" s="213"/>
      <c r="Q7" s="213"/>
      <c r="R7" s="213"/>
      <c r="S7" s="213"/>
      <c r="T7" s="213"/>
    </row>
    <row r="8" spans="1:20" s="190" customFormat="1" ht="45">
      <c r="A8" s="1207">
        <v>1</v>
      </c>
      <c r="B8" s="213"/>
      <c r="C8" s="213"/>
      <c r="D8" s="213"/>
      <c r="F8" s="333" t="str">
        <f>"2." &amp;mergeValue(A8)</f>
        <v>2.1</v>
      </c>
      <c r="G8" s="415" t="s">
        <v>495</v>
      </c>
      <c r="H8" s="315"/>
      <c r="I8" s="196" t="s">
        <v>591</v>
      </c>
      <c r="J8" s="332"/>
      <c r="K8" s="213"/>
      <c r="L8" s="213"/>
      <c r="M8" s="213"/>
      <c r="N8" s="213"/>
      <c r="O8" s="213"/>
      <c r="P8" s="213"/>
      <c r="Q8" s="213"/>
      <c r="R8" s="213"/>
      <c r="S8" s="213"/>
      <c r="T8" s="213"/>
    </row>
    <row r="9" spans="1:20" s="190" customFormat="1" ht="22.5">
      <c r="A9" s="1207"/>
      <c r="B9" s="213"/>
      <c r="C9" s="213"/>
      <c r="D9" s="213"/>
      <c r="F9" s="333" t="str">
        <f>"3." &amp;mergeValue(A9)</f>
        <v>3.1</v>
      </c>
      <c r="G9" s="415" t="s">
        <v>496</v>
      </c>
      <c r="H9" s="315"/>
      <c r="I9" s="196" t="s">
        <v>589</v>
      </c>
      <c r="J9" s="332"/>
      <c r="K9" s="213"/>
      <c r="L9" s="213"/>
      <c r="M9" s="213"/>
      <c r="N9" s="213"/>
      <c r="O9" s="213"/>
      <c r="P9" s="213"/>
      <c r="Q9" s="213"/>
      <c r="R9" s="213"/>
      <c r="S9" s="213"/>
      <c r="T9" s="213"/>
    </row>
    <row r="10" spans="1:20" s="190" customFormat="1" ht="22.5">
      <c r="A10" s="1207"/>
      <c r="B10" s="213"/>
      <c r="C10" s="213"/>
      <c r="D10" s="213"/>
      <c r="F10" s="333" t="str">
        <f>"4."&amp;mergeValue(A10)</f>
        <v>4.1</v>
      </c>
      <c r="G10" s="415" t="s">
        <v>497</v>
      </c>
      <c r="H10" s="316" t="s">
        <v>458</v>
      </c>
      <c r="I10" s="196"/>
      <c r="J10" s="332"/>
      <c r="K10" s="213"/>
      <c r="L10" s="213"/>
      <c r="M10" s="213"/>
      <c r="N10" s="213"/>
      <c r="O10" s="213"/>
      <c r="P10" s="213"/>
      <c r="Q10" s="213"/>
      <c r="R10" s="213"/>
      <c r="S10" s="213"/>
      <c r="T10" s="213"/>
    </row>
    <row r="11" spans="1:20" s="190" customFormat="1" ht="18.75">
      <c r="A11" s="1207"/>
      <c r="B11" s="1207">
        <v>1</v>
      </c>
      <c r="C11" s="342"/>
      <c r="D11" s="342"/>
      <c r="F11" s="333" t="str">
        <f>"4."&amp;mergeValue(A11) &amp;"."&amp;mergeValue(B11)</f>
        <v>4.1.1</v>
      </c>
      <c r="G11" s="322" t="s">
        <v>593</v>
      </c>
      <c r="H11" s="315" t="str">
        <f>IF(region_name="","",region_name)</f>
        <v>Ростовская область</v>
      </c>
      <c r="I11" s="196" t="s">
        <v>500</v>
      </c>
      <c r="J11" s="332"/>
      <c r="K11" s="213"/>
      <c r="L11" s="213"/>
      <c r="M11" s="213"/>
      <c r="N11" s="213"/>
      <c r="O11" s="213"/>
      <c r="P11" s="213"/>
      <c r="Q11" s="213"/>
      <c r="R11" s="213"/>
      <c r="S11" s="213"/>
      <c r="T11" s="213"/>
    </row>
    <row r="12" spans="1:20" s="190" customFormat="1" ht="22.5">
      <c r="A12" s="1207"/>
      <c r="B12" s="1207"/>
      <c r="C12" s="1207">
        <v>1</v>
      </c>
      <c r="D12" s="342"/>
      <c r="F12" s="333" t="str">
        <f>"4."&amp;mergeValue(A12) &amp;"."&amp;mergeValue(B12)&amp;"."&amp;mergeValue(C12)</f>
        <v>4.1.1.1</v>
      </c>
      <c r="G12" s="339" t="s">
        <v>498</v>
      </c>
      <c r="H12" s="315"/>
      <c r="I12" s="196" t="s">
        <v>501</v>
      </c>
      <c r="J12" s="332"/>
      <c r="K12" s="213"/>
      <c r="L12" s="213"/>
      <c r="M12" s="213"/>
      <c r="N12" s="213"/>
      <c r="O12" s="213"/>
      <c r="P12" s="213"/>
      <c r="Q12" s="213"/>
      <c r="R12" s="213"/>
      <c r="S12" s="213"/>
      <c r="T12" s="213"/>
    </row>
    <row r="13" spans="1:20" s="190" customFormat="1" ht="39" customHeight="1">
      <c r="A13" s="1207"/>
      <c r="B13" s="1207"/>
      <c r="C13" s="1207"/>
      <c r="D13" s="342">
        <v>1</v>
      </c>
      <c r="F13" s="333" t="str">
        <f>"4."&amp;mergeValue(A13) &amp;"."&amp;mergeValue(B13)&amp;"."&amp;mergeValue(C13)&amp;"."&amp;mergeValue(D13)</f>
        <v>4.1.1.1.1</v>
      </c>
      <c r="G13" s="418" t="s">
        <v>499</v>
      </c>
      <c r="H13" s="315"/>
      <c r="I13" s="1208" t="s">
        <v>592</v>
      </c>
      <c r="J13" s="332"/>
      <c r="K13" s="213"/>
      <c r="L13" s="213"/>
      <c r="M13" s="213"/>
      <c r="N13" s="213"/>
      <c r="O13" s="213"/>
      <c r="P13" s="213"/>
      <c r="Q13" s="213"/>
      <c r="R13" s="213"/>
      <c r="S13" s="213"/>
      <c r="T13" s="213"/>
    </row>
    <row r="14" spans="1:20" s="190" customFormat="1" ht="18.75">
      <c r="A14" s="1207"/>
      <c r="B14" s="1207"/>
      <c r="C14" s="1207"/>
      <c r="D14" s="342"/>
      <c r="F14" s="336"/>
      <c r="G14" s="150" t="s">
        <v>4</v>
      </c>
      <c r="H14" s="341"/>
      <c r="I14" s="1208"/>
      <c r="J14" s="332"/>
      <c r="K14" s="213"/>
      <c r="L14" s="213"/>
      <c r="M14" s="213"/>
      <c r="N14" s="213"/>
      <c r="O14" s="213"/>
      <c r="P14" s="213"/>
      <c r="Q14" s="213"/>
      <c r="R14" s="213"/>
      <c r="S14" s="213"/>
      <c r="T14" s="213"/>
    </row>
    <row r="15" spans="1:20" s="190" customFormat="1" ht="18.75">
      <c r="A15" s="1207"/>
      <c r="B15" s="1207"/>
      <c r="C15" s="342"/>
      <c r="D15" s="342"/>
      <c r="F15" s="419"/>
      <c r="G15" s="195" t="s">
        <v>403</v>
      </c>
      <c r="H15" s="420"/>
      <c r="I15" s="421"/>
      <c r="J15" s="332"/>
      <c r="K15" s="213"/>
      <c r="L15" s="213"/>
      <c r="M15" s="213"/>
      <c r="N15" s="213"/>
      <c r="O15" s="213"/>
      <c r="P15" s="213"/>
      <c r="Q15" s="213"/>
      <c r="R15" s="213"/>
      <c r="S15" s="213"/>
      <c r="T15" s="213"/>
    </row>
    <row r="16" spans="1:20" s="190" customFormat="1" ht="18.75">
      <c r="A16" s="1207"/>
      <c r="B16" s="213"/>
      <c r="C16" s="213"/>
      <c r="D16" s="213"/>
      <c r="F16" s="336"/>
      <c r="G16" s="155" t="s">
        <v>507</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506</v>
      </c>
      <c r="H17" s="337"/>
      <c r="I17" s="338"/>
      <c r="J17" s="332"/>
      <c r="K17" s="213"/>
      <c r="L17" s="213"/>
      <c r="M17" s="213"/>
      <c r="N17" s="213"/>
      <c r="O17" s="213"/>
      <c r="P17" s="213"/>
      <c r="Q17" s="213"/>
      <c r="R17" s="213"/>
      <c r="S17" s="213"/>
      <c r="T17" s="213"/>
    </row>
    <row r="18" spans="1:20" s="324" customFormat="1" ht="3" customHeight="1">
      <c r="A18" s="325"/>
      <c r="B18" s="325"/>
      <c r="C18" s="325"/>
      <c r="D18" s="325"/>
      <c r="F18" s="343"/>
      <c r="G18" s="344"/>
      <c r="H18" s="345"/>
      <c r="I18" s="346"/>
      <c r="J18" s="325"/>
      <c r="K18" s="325"/>
      <c r="L18" s="325"/>
      <c r="M18" s="325"/>
      <c r="N18" s="325"/>
      <c r="O18" s="325"/>
      <c r="P18" s="325"/>
      <c r="Q18" s="325"/>
      <c r="R18" s="325"/>
      <c r="S18" s="325"/>
      <c r="T18" s="325"/>
    </row>
    <row r="19" spans="1:20" s="324" customFormat="1" ht="15" customHeight="1">
      <c r="A19" s="325"/>
      <c r="B19" s="325"/>
      <c r="C19" s="325"/>
      <c r="D19" s="325"/>
      <c r="F19" s="323"/>
      <c r="G19" s="1202" t="s">
        <v>594</v>
      </c>
      <c r="H19" s="1202"/>
      <c r="I19" s="225"/>
      <c r="J19" s="325"/>
      <c r="K19" s="325"/>
      <c r="L19" s="325"/>
      <c r="M19" s="325"/>
      <c r="N19" s="325"/>
      <c r="O19" s="325"/>
      <c r="P19" s="325"/>
      <c r="Q19" s="325"/>
      <c r="R19" s="325"/>
      <c r="S19" s="325"/>
      <c r="T19" s="32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List06_2">
    <tabColor rgb="FFEAEBEE"/>
    <pageSetUpPr fitToPage="1"/>
  </sheetPr>
  <dimension ref="A1:AC34"/>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29" width="10.5703125" style="585"/>
    <col min="30" max="249" width="10.5703125" style="523"/>
    <col min="250" max="257" width="0" style="523" hidden="1" customWidth="1"/>
    <col min="258" max="258" width="3.7109375" style="523" customWidth="1"/>
    <col min="259" max="259" width="3.85546875" style="523" customWidth="1"/>
    <col min="260" max="260" width="3.7109375" style="523" customWidth="1"/>
    <col min="261" max="261" width="12.7109375" style="523" customWidth="1"/>
    <col min="262" max="262" width="52.7109375" style="523" customWidth="1"/>
    <col min="263" max="266" width="0" style="523" hidden="1" customWidth="1"/>
    <col min="267" max="267" width="12.28515625" style="523" customWidth="1"/>
    <col min="268" max="268" width="6.42578125" style="523" customWidth="1"/>
    <col min="269" max="269" width="12.28515625" style="523" customWidth="1"/>
    <col min="270" max="270" width="0" style="523" hidden="1" customWidth="1"/>
    <col min="271" max="271" width="3.7109375" style="523" customWidth="1"/>
    <col min="272" max="272" width="11.140625" style="523" bestFit="1" customWidth="1"/>
    <col min="273" max="274" width="10.5703125" style="523"/>
    <col min="275" max="275" width="11.140625" style="523" customWidth="1"/>
    <col min="276" max="505" width="10.5703125" style="523"/>
    <col min="506" max="513" width="0" style="523" hidden="1" customWidth="1"/>
    <col min="514" max="514" width="3.7109375" style="523" customWidth="1"/>
    <col min="515" max="515" width="3.85546875" style="523" customWidth="1"/>
    <col min="516" max="516" width="3.7109375" style="523" customWidth="1"/>
    <col min="517" max="517" width="12.7109375" style="523" customWidth="1"/>
    <col min="518" max="518" width="52.7109375" style="523" customWidth="1"/>
    <col min="519" max="522" width="0" style="523" hidden="1" customWidth="1"/>
    <col min="523" max="523" width="12.28515625" style="523" customWidth="1"/>
    <col min="524" max="524" width="6.42578125" style="523" customWidth="1"/>
    <col min="525" max="525" width="12.28515625" style="523" customWidth="1"/>
    <col min="526" max="526" width="0" style="523" hidden="1" customWidth="1"/>
    <col min="527" max="527" width="3.7109375" style="523" customWidth="1"/>
    <col min="528" max="528" width="11.140625" style="523" bestFit="1" customWidth="1"/>
    <col min="529" max="530" width="10.5703125" style="523"/>
    <col min="531" max="531" width="11.140625" style="523" customWidth="1"/>
    <col min="532" max="761" width="10.5703125" style="523"/>
    <col min="762" max="769" width="0" style="523" hidden="1" customWidth="1"/>
    <col min="770" max="770" width="3.7109375" style="523" customWidth="1"/>
    <col min="771" max="771" width="3.85546875" style="523" customWidth="1"/>
    <col min="772" max="772" width="3.7109375" style="523" customWidth="1"/>
    <col min="773" max="773" width="12.7109375" style="523" customWidth="1"/>
    <col min="774" max="774" width="52.7109375" style="523" customWidth="1"/>
    <col min="775" max="778" width="0" style="523" hidden="1" customWidth="1"/>
    <col min="779" max="779" width="12.28515625" style="523" customWidth="1"/>
    <col min="780" max="780" width="6.42578125" style="523" customWidth="1"/>
    <col min="781" max="781" width="12.28515625" style="523" customWidth="1"/>
    <col min="782" max="782" width="0" style="523" hidden="1" customWidth="1"/>
    <col min="783" max="783" width="3.7109375" style="523" customWidth="1"/>
    <col min="784" max="784" width="11.140625" style="523" bestFit="1" customWidth="1"/>
    <col min="785" max="786" width="10.5703125" style="523"/>
    <col min="787" max="787" width="11.140625" style="523" customWidth="1"/>
    <col min="788" max="1017" width="10.5703125" style="523"/>
    <col min="1018" max="1025" width="0" style="523" hidden="1" customWidth="1"/>
    <col min="1026" max="1026" width="3.7109375" style="523" customWidth="1"/>
    <col min="1027" max="1027" width="3.85546875" style="523" customWidth="1"/>
    <col min="1028" max="1028" width="3.7109375" style="523" customWidth="1"/>
    <col min="1029" max="1029" width="12.7109375" style="523" customWidth="1"/>
    <col min="1030" max="1030" width="52.7109375" style="523" customWidth="1"/>
    <col min="1031" max="1034" width="0" style="523" hidden="1" customWidth="1"/>
    <col min="1035" max="1035" width="12.28515625" style="523" customWidth="1"/>
    <col min="1036" max="1036" width="6.42578125" style="523" customWidth="1"/>
    <col min="1037" max="1037" width="12.28515625" style="523" customWidth="1"/>
    <col min="1038" max="1038" width="0" style="523" hidden="1" customWidth="1"/>
    <col min="1039" max="1039" width="3.7109375" style="523" customWidth="1"/>
    <col min="1040" max="1040" width="11.140625" style="523" bestFit="1" customWidth="1"/>
    <col min="1041" max="1042" width="10.5703125" style="523"/>
    <col min="1043" max="1043" width="11.140625" style="523" customWidth="1"/>
    <col min="1044" max="1273" width="10.5703125" style="523"/>
    <col min="1274" max="1281" width="0" style="523" hidden="1" customWidth="1"/>
    <col min="1282" max="1282" width="3.7109375" style="523" customWidth="1"/>
    <col min="1283" max="1283" width="3.85546875" style="523" customWidth="1"/>
    <col min="1284" max="1284" width="3.7109375" style="523" customWidth="1"/>
    <col min="1285" max="1285" width="12.7109375" style="523" customWidth="1"/>
    <col min="1286" max="1286" width="52.7109375" style="523" customWidth="1"/>
    <col min="1287" max="1290" width="0" style="523" hidden="1" customWidth="1"/>
    <col min="1291" max="1291" width="12.28515625" style="523" customWidth="1"/>
    <col min="1292" max="1292" width="6.42578125" style="523" customWidth="1"/>
    <col min="1293" max="1293" width="12.28515625" style="523" customWidth="1"/>
    <col min="1294" max="1294" width="0" style="523" hidden="1" customWidth="1"/>
    <col min="1295" max="1295" width="3.7109375" style="523" customWidth="1"/>
    <col min="1296" max="1296" width="11.140625" style="523" bestFit="1" customWidth="1"/>
    <col min="1297" max="1298" width="10.5703125" style="523"/>
    <col min="1299" max="1299" width="11.140625" style="523" customWidth="1"/>
    <col min="1300" max="1529" width="10.5703125" style="523"/>
    <col min="1530" max="1537" width="0" style="523" hidden="1" customWidth="1"/>
    <col min="1538" max="1538" width="3.7109375" style="523" customWidth="1"/>
    <col min="1539" max="1539" width="3.85546875" style="523" customWidth="1"/>
    <col min="1540" max="1540" width="3.7109375" style="523" customWidth="1"/>
    <col min="1541" max="1541" width="12.7109375" style="523" customWidth="1"/>
    <col min="1542" max="1542" width="52.7109375" style="523" customWidth="1"/>
    <col min="1543" max="1546" width="0" style="523" hidden="1" customWidth="1"/>
    <col min="1547" max="1547" width="12.28515625" style="523" customWidth="1"/>
    <col min="1548" max="1548" width="6.42578125" style="523" customWidth="1"/>
    <col min="1549" max="1549" width="12.28515625" style="523" customWidth="1"/>
    <col min="1550" max="1550" width="0" style="523" hidden="1" customWidth="1"/>
    <col min="1551" max="1551" width="3.7109375" style="523" customWidth="1"/>
    <col min="1552" max="1552" width="11.140625" style="523" bestFit="1" customWidth="1"/>
    <col min="1553" max="1554" width="10.5703125" style="523"/>
    <col min="1555" max="1555" width="11.140625" style="523" customWidth="1"/>
    <col min="1556" max="1785" width="10.5703125" style="523"/>
    <col min="1786" max="1793" width="0" style="523" hidden="1" customWidth="1"/>
    <col min="1794" max="1794" width="3.7109375" style="523" customWidth="1"/>
    <col min="1795" max="1795" width="3.85546875" style="523" customWidth="1"/>
    <col min="1796" max="1796" width="3.7109375" style="523" customWidth="1"/>
    <col min="1797" max="1797" width="12.7109375" style="523" customWidth="1"/>
    <col min="1798" max="1798" width="52.7109375" style="523" customWidth="1"/>
    <col min="1799" max="1802" width="0" style="523" hidden="1" customWidth="1"/>
    <col min="1803" max="1803" width="12.28515625" style="523" customWidth="1"/>
    <col min="1804" max="1804" width="6.42578125" style="523" customWidth="1"/>
    <col min="1805" max="1805" width="12.28515625" style="523" customWidth="1"/>
    <col min="1806" max="1806" width="0" style="523" hidden="1" customWidth="1"/>
    <col min="1807" max="1807" width="3.7109375" style="523" customWidth="1"/>
    <col min="1808" max="1808" width="11.140625" style="523" bestFit="1" customWidth="1"/>
    <col min="1809" max="1810" width="10.5703125" style="523"/>
    <col min="1811" max="1811" width="11.140625" style="523" customWidth="1"/>
    <col min="1812" max="2041" width="10.5703125" style="523"/>
    <col min="2042" max="2049" width="0" style="523" hidden="1" customWidth="1"/>
    <col min="2050" max="2050" width="3.7109375" style="523" customWidth="1"/>
    <col min="2051" max="2051" width="3.85546875" style="523" customWidth="1"/>
    <col min="2052" max="2052" width="3.7109375" style="523" customWidth="1"/>
    <col min="2053" max="2053" width="12.7109375" style="523" customWidth="1"/>
    <col min="2054" max="2054" width="52.7109375" style="523" customWidth="1"/>
    <col min="2055" max="2058" width="0" style="523" hidden="1" customWidth="1"/>
    <col min="2059" max="2059" width="12.28515625" style="523" customWidth="1"/>
    <col min="2060" max="2060" width="6.42578125" style="523" customWidth="1"/>
    <col min="2061" max="2061" width="12.28515625" style="523" customWidth="1"/>
    <col min="2062" max="2062" width="0" style="523" hidden="1" customWidth="1"/>
    <col min="2063" max="2063" width="3.7109375" style="523" customWidth="1"/>
    <col min="2064" max="2064" width="11.140625" style="523" bestFit="1" customWidth="1"/>
    <col min="2065" max="2066" width="10.5703125" style="523"/>
    <col min="2067" max="2067" width="11.140625" style="523" customWidth="1"/>
    <col min="2068" max="2297" width="10.5703125" style="523"/>
    <col min="2298" max="2305" width="0" style="523" hidden="1" customWidth="1"/>
    <col min="2306" max="2306" width="3.7109375" style="523" customWidth="1"/>
    <col min="2307" max="2307" width="3.85546875" style="523" customWidth="1"/>
    <col min="2308" max="2308" width="3.7109375" style="523" customWidth="1"/>
    <col min="2309" max="2309" width="12.7109375" style="523" customWidth="1"/>
    <col min="2310" max="2310" width="52.7109375" style="523" customWidth="1"/>
    <col min="2311" max="2314" width="0" style="523" hidden="1" customWidth="1"/>
    <col min="2315" max="2315" width="12.28515625" style="523" customWidth="1"/>
    <col min="2316" max="2316" width="6.42578125" style="523" customWidth="1"/>
    <col min="2317" max="2317" width="12.28515625" style="523" customWidth="1"/>
    <col min="2318" max="2318" width="0" style="523" hidden="1" customWidth="1"/>
    <col min="2319" max="2319" width="3.7109375" style="523" customWidth="1"/>
    <col min="2320" max="2320" width="11.140625" style="523" bestFit="1" customWidth="1"/>
    <col min="2321" max="2322" width="10.5703125" style="523"/>
    <col min="2323" max="2323" width="11.140625" style="523" customWidth="1"/>
    <col min="2324" max="2553" width="10.5703125" style="523"/>
    <col min="2554" max="2561" width="0" style="523" hidden="1" customWidth="1"/>
    <col min="2562" max="2562" width="3.7109375" style="523" customWidth="1"/>
    <col min="2563" max="2563" width="3.85546875" style="523" customWidth="1"/>
    <col min="2564" max="2564" width="3.7109375" style="523" customWidth="1"/>
    <col min="2565" max="2565" width="12.7109375" style="523" customWidth="1"/>
    <col min="2566" max="2566" width="52.7109375" style="523" customWidth="1"/>
    <col min="2567" max="2570" width="0" style="523" hidden="1" customWidth="1"/>
    <col min="2571" max="2571" width="12.28515625" style="523" customWidth="1"/>
    <col min="2572" max="2572" width="6.42578125" style="523" customWidth="1"/>
    <col min="2573" max="2573" width="12.28515625" style="523" customWidth="1"/>
    <col min="2574" max="2574" width="0" style="523" hidden="1" customWidth="1"/>
    <col min="2575" max="2575" width="3.7109375" style="523" customWidth="1"/>
    <col min="2576" max="2576" width="11.140625" style="523" bestFit="1" customWidth="1"/>
    <col min="2577" max="2578" width="10.5703125" style="523"/>
    <col min="2579" max="2579" width="11.140625" style="523" customWidth="1"/>
    <col min="2580" max="2809" width="10.5703125" style="523"/>
    <col min="2810" max="2817" width="0" style="523" hidden="1" customWidth="1"/>
    <col min="2818" max="2818" width="3.7109375" style="523" customWidth="1"/>
    <col min="2819" max="2819" width="3.85546875" style="523" customWidth="1"/>
    <col min="2820" max="2820" width="3.7109375" style="523" customWidth="1"/>
    <col min="2821" max="2821" width="12.7109375" style="523" customWidth="1"/>
    <col min="2822" max="2822" width="52.7109375" style="523" customWidth="1"/>
    <col min="2823" max="2826" width="0" style="523" hidden="1" customWidth="1"/>
    <col min="2827" max="2827" width="12.28515625" style="523" customWidth="1"/>
    <col min="2828" max="2828" width="6.42578125" style="523" customWidth="1"/>
    <col min="2829" max="2829" width="12.28515625" style="523" customWidth="1"/>
    <col min="2830" max="2830" width="0" style="523" hidden="1" customWidth="1"/>
    <col min="2831" max="2831" width="3.7109375" style="523" customWidth="1"/>
    <col min="2832" max="2832" width="11.140625" style="523" bestFit="1" customWidth="1"/>
    <col min="2833" max="2834" width="10.5703125" style="523"/>
    <col min="2835" max="2835" width="11.140625" style="523" customWidth="1"/>
    <col min="2836" max="3065" width="10.5703125" style="523"/>
    <col min="3066" max="3073" width="0" style="523" hidden="1" customWidth="1"/>
    <col min="3074" max="3074" width="3.7109375" style="523" customWidth="1"/>
    <col min="3075" max="3075" width="3.85546875" style="523" customWidth="1"/>
    <col min="3076" max="3076" width="3.7109375" style="523" customWidth="1"/>
    <col min="3077" max="3077" width="12.7109375" style="523" customWidth="1"/>
    <col min="3078" max="3078" width="52.7109375" style="523" customWidth="1"/>
    <col min="3079" max="3082" width="0" style="523" hidden="1" customWidth="1"/>
    <col min="3083" max="3083" width="12.28515625" style="523" customWidth="1"/>
    <col min="3084" max="3084" width="6.42578125" style="523" customWidth="1"/>
    <col min="3085" max="3085" width="12.28515625" style="523" customWidth="1"/>
    <col min="3086" max="3086" width="0" style="523" hidden="1" customWidth="1"/>
    <col min="3087" max="3087" width="3.7109375" style="523" customWidth="1"/>
    <col min="3088" max="3088" width="11.140625" style="523" bestFit="1" customWidth="1"/>
    <col min="3089" max="3090" width="10.5703125" style="523"/>
    <col min="3091" max="3091" width="11.140625" style="523" customWidth="1"/>
    <col min="3092" max="3321" width="10.5703125" style="523"/>
    <col min="3322" max="3329" width="0" style="523" hidden="1" customWidth="1"/>
    <col min="3330" max="3330" width="3.7109375" style="523" customWidth="1"/>
    <col min="3331" max="3331" width="3.85546875" style="523" customWidth="1"/>
    <col min="3332" max="3332" width="3.7109375" style="523" customWidth="1"/>
    <col min="3333" max="3333" width="12.7109375" style="523" customWidth="1"/>
    <col min="3334" max="3334" width="52.7109375" style="523" customWidth="1"/>
    <col min="3335" max="3338" width="0" style="523" hidden="1" customWidth="1"/>
    <col min="3339" max="3339" width="12.28515625" style="523" customWidth="1"/>
    <col min="3340" max="3340" width="6.42578125" style="523" customWidth="1"/>
    <col min="3341" max="3341" width="12.28515625" style="523" customWidth="1"/>
    <col min="3342" max="3342" width="0" style="523" hidden="1" customWidth="1"/>
    <col min="3343" max="3343" width="3.7109375" style="523" customWidth="1"/>
    <col min="3344" max="3344" width="11.140625" style="523" bestFit="1" customWidth="1"/>
    <col min="3345" max="3346" width="10.5703125" style="523"/>
    <col min="3347" max="3347" width="11.140625" style="523" customWidth="1"/>
    <col min="3348" max="3577" width="10.5703125" style="523"/>
    <col min="3578" max="3585" width="0" style="523" hidden="1" customWidth="1"/>
    <col min="3586" max="3586" width="3.7109375" style="523" customWidth="1"/>
    <col min="3587" max="3587" width="3.85546875" style="523" customWidth="1"/>
    <col min="3588" max="3588" width="3.7109375" style="523" customWidth="1"/>
    <col min="3589" max="3589" width="12.7109375" style="523" customWidth="1"/>
    <col min="3590" max="3590" width="52.7109375" style="523" customWidth="1"/>
    <col min="3591" max="3594" width="0" style="523" hidden="1" customWidth="1"/>
    <col min="3595" max="3595" width="12.28515625" style="523" customWidth="1"/>
    <col min="3596" max="3596" width="6.42578125" style="523" customWidth="1"/>
    <col min="3597" max="3597" width="12.28515625" style="523" customWidth="1"/>
    <col min="3598" max="3598" width="0" style="523" hidden="1" customWidth="1"/>
    <col min="3599" max="3599" width="3.7109375" style="523" customWidth="1"/>
    <col min="3600" max="3600" width="11.140625" style="523" bestFit="1" customWidth="1"/>
    <col min="3601" max="3602" width="10.5703125" style="523"/>
    <col min="3603" max="3603" width="11.140625" style="523" customWidth="1"/>
    <col min="3604" max="3833" width="10.5703125" style="523"/>
    <col min="3834" max="3841" width="0" style="523" hidden="1" customWidth="1"/>
    <col min="3842" max="3842" width="3.7109375" style="523" customWidth="1"/>
    <col min="3843" max="3843" width="3.85546875" style="523" customWidth="1"/>
    <col min="3844" max="3844" width="3.7109375" style="523" customWidth="1"/>
    <col min="3845" max="3845" width="12.7109375" style="523" customWidth="1"/>
    <col min="3846" max="3846" width="52.7109375" style="523" customWidth="1"/>
    <col min="3847" max="3850" width="0" style="523" hidden="1" customWidth="1"/>
    <col min="3851" max="3851" width="12.28515625" style="523" customWidth="1"/>
    <col min="3852" max="3852" width="6.42578125" style="523" customWidth="1"/>
    <col min="3853" max="3853" width="12.28515625" style="523" customWidth="1"/>
    <col min="3854" max="3854" width="0" style="523" hidden="1" customWidth="1"/>
    <col min="3855" max="3855" width="3.7109375" style="523" customWidth="1"/>
    <col min="3856" max="3856" width="11.140625" style="523" bestFit="1" customWidth="1"/>
    <col min="3857" max="3858" width="10.5703125" style="523"/>
    <col min="3859" max="3859" width="11.140625" style="523" customWidth="1"/>
    <col min="3860" max="4089" width="10.5703125" style="523"/>
    <col min="4090" max="4097" width="0" style="523" hidden="1" customWidth="1"/>
    <col min="4098" max="4098" width="3.7109375" style="523" customWidth="1"/>
    <col min="4099" max="4099" width="3.85546875" style="523" customWidth="1"/>
    <col min="4100" max="4100" width="3.7109375" style="523" customWidth="1"/>
    <col min="4101" max="4101" width="12.7109375" style="523" customWidth="1"/>
    <col min="4102" max="4102" width="52.7109375" style="523" customWidth="1"/>
    <col min="4103" max="4106" width="0" style="523" hidden="1" customWidth="1"/>
    <col min="4107" max="4107" width="12.28515625" style="523" customWidth="1"/>
    <col min="4108" max="4108" width="6.42578125" style="523" customWidth="1"/>
    <col min="4109" max="4109" width="12.28515625" style="523" customWidth="1"/>
    <col min="4110" max="4110" width="0" style="523" hidden="1" customWidth="1"/>
    <col min="4111" max="4111" width="3.7109375" style="523" customWidth="1"/>
    <col min="4112" max="4112" width="11.140625" style="523" bestFit="1" customWidth="1"/>
    <col min="4113" max="4114" width="10.5703125" style="523"/>
    <col min="4115" max="4115" width="11.140625" style="523" customWidth="1"/>
    <col min="4116" max="4345" width="10.5703125" style="523"/>
    <col min="4346" max="4353" width="0" style="523" hidden="1" customWidth="1"/>
    <col min="4354" max="4354" width="3.7109375" style="523" customWidth="1"/>
    <col min="4355" max="4355" width="3.85546875" style="523" customWidth="1"/>
    <col min="4356" max="4356" width="3.7109375" style="523" customWidth="1"/>
    <col min="4357" max="4357" width="12.7109375" style="523" customWidth="1"/>
    <col min="4358" max="4358" width="52.7109375" style="523" customWidth="1"/>
    <col min="4359" max="4362" width="0" style="523" hidden="1" customWidth="1"/>
    <col min="4363" max="4363" width="12.28515625" style="523" customWidth="1"/>
    <col min="4364" max="4364" width="6.42578125" style="523" customWidth="1"/>
    <col min="4365" max="4365" width="12.28515625" style="523" customWidth="1"/>
    <col min="4366" max="4366" width="0" style="523" hidden="1" customWidth="1"/>
    <col min="4367" max="4367" width="3.7109375" style="523" customWidth="1"/>
    <col min="4368" max="4368" width="11.140625" style="523" bestFit="1" customWidth="1"/>
    <col min="4369" max="4370" width="10.5703125" style="523"/>
    <col min="4371" max="4371" width="11.140625" style="523" customWidth="1"/>
    <col min="4372" max="4601" width="10.5703125" style="523"/>
    <col min="4602" max="4609" width="0" style="523" hidden="1" customWidth="1"/>
    <col min="4610" max="4610" width="3.7109375" style="523" customWidth="1"/>
    <col min="4611" max="4611" width="3.85546875" style="523" customWidth="1"/>
    <col min="4612" max="4612" width="3.7109375" style="523" customWidth="1"/>
    <col min="4613" max="4613" width="12.7109375" style="523" customWidth="1"/>
    <col min="4614" max="4614" width="52.7109375" style="523" customWidth="1"/>
    <col min="4615" max="4618" width="0" style="523" hidden="1" customWidth="1"/>
    <col min="4619" max="4619" width="12.28515625" style="523" customWidth="1"/>
    <col min="4620" max="4620" width="6.42578125" style="523" customWidth="1"/>
    <col min="4621" max="4621" width="12.28515625" style="523" customWidth="1"/>
    <col min="4622" max="4622" width="0" style="523" hidden="1" customWidth="1"/>
    <col min="4623" max="4623" width="3.7109375" style="523" customWidth="1"/>
    <col min="4624" max="4624" width="11.140625" style="523" bestFit="1" customWidth="1"/>
    <col min="4625" max="4626" width="10.5703125" style="523"/>
    <col min="4627" max="4627" width="11.140625" style="523" customWidth="1"/>
    <col min="4628" max="4857" width="10.5703125" style="523"/>
    <col min="4858" max="4865" width="0" style="523" hidden="1" customWidth="1"/>
    <col min="4866" max="4866" width="3.7109375" style="523" customWidth="1"/>
    <col min="4867" max="4867" width="3.85546875" style="523" customWidth="1"/>
    <col min="4868" max="4868" width="3.7109375" style="523" customWidth="1"/>
    <col min="4869" max="4869" width="12.7109375" style="523" customWidth="1"/>
    <col min="4870" max="4870" width="52.7109375" style="523" customWidth="1"/>
    <col min="4871" max="4874" width="0" style="523" hidden="1" customWidth="1"/>
    <col min="4875" max="4875" width="12.28515625" style="523" customWidth="1"/>
    <col min="4876" max="4876" width="6.42578125" style="523" customWidth="1"/>
    <col min="4877" max="4877" width="12.28515625" style="523" customWidth="1"/>
    <col min="4878" max="4878" width="0" style="523" hidden="1" customWidth="1"/>
    <col min="4879" max="4879" width="3.7109375" style="523" customWidth="1"/>
    <col min="4880" max="4880" width="11.140625" style="523" bestFit="1" customWidth="1"/>
    <col min="4881" max="4882" width="10.5703125" style="523"/>
    <col min="4883" max="4883" width="11.140625" style="523" customWidth="1"/>
    <col min="4884" max="5113" width="10.5703125" style="523"/>
    <col min="5114" max="5121" width="0" style="523" hidden="1" customWidth="1"/>
    <col min="5122" max="5122" width="3.7109375" style="523" customWidth="1"/>
    <col min="5123" max="5123" width="3.85546875" style="523" customWidth="1"/>
    <col min="5124" max="5124" width="3.7109375" style="523" customWidth="1"/>
    <col min="5125" max="5125" width="12.7109375" style="523" customWidth="1"/>
    <col min="5126" max="5126" width="52.7109375" style="523" customWidth="1"/>
    <col min="5127" max="5130" width="0" style="523" hidden="1" customWidth="1"/>
    <col min="5131" max="5131" width="12.28515625" style="523" customWidth="1"/>
    <col min="5132" max="5132" width="6.42578125" style="523" customWidth="1"/>
    <col min="5133" max="5133" width="12.28515625" style="523" customWidth="1"/>
    <col min="5134" max="5134" width="0" style="523" hidden="1" customWidth="1"/>
    <col min="5135" max="5135" width="3.7109375" style="523" customWidth="1"/>
    <col min="5136" max="5136" width="11.140625" style="523" bestFit="1" customWidth="1"/>
    <col min="5137" max="5138" width="10.5703125" style="523"/>
    <col min="5139" max="5139" width="11.140625" style="523" customWidth="1"/>
    <col min="5140" max="5369" width="10.5703125" style="523"/>
    <col min="5370" max="5377" width="0" style="523" hidden="1" customWidth="1"/>
    <col min="5378" max="5378" width="3.7109375" style="523" customWidth="1"/>
    <col min="5379" max="5379" width="3.85546875" style="523" customWidth="1"/>
    <col min="5380" max="5380" width="3.7109375" style="523" customWidth="1"/>
    <col min="5381" max="5381" width="12.7109375" style="523" customWidth="1"/>
    <col min="5382" max="5382" width="52.7109375" style="523" customWidth="1"/>
    <col min="5383" max="5386" width="0" style="523" hidden="1" customWidth="1"/>
    <col min="5387" max="5387" width="12.28515625" style="523" customWidth="1"/>
    <col min="5388" max="5388" width="6.42578125" style="523" customWidth="1"/>
    <col min="5389" max="5389" width="12.28515625" style="523" customWidth="1"/>
    <col min="5390" max="5390" width="0" style="523" hidden="1" customWidth="1"/>
    <col min="5391" max="5391" width="3.7109375" style="523" customWidth="1"/>
    <col min="5392" max="5392" width="11.140625" style="523" bestFit="1" customWidth="1"/>
    <col min="5393" max="5394" width="10.5703125" style="523"/>
    <col min="5395" max="5395" width="11.140625" style="523" customWidth="1"/>
    <col min="5396" max="5625" width="10.5703125" style="523"/>
    <col min="5626" max="5633" width="0" style="523" hidden="1" customWidth="1"/>
    <col min="5634" max="5634" width="3.7109375" style="523" customWidth="1"/>
    <col min="5635" max="5635" width="3.85546875" style="523" customWidth="1"/>
    <col min="5636" max="5636" width="3.7109375" style="523" customWidth="1"/>
    <col min="5637" max="5637" width="12.7109375" style="523" customWidth="1"/>
    <col min="5638" max="5638" width="52.7109375" style="523" customWidth="1"/>
    <col min="5639" max="5642" width="0" style="523" hidden="1" customWidth="1"/>
    <col min="5643" max="5643" width="12.28515625" style="523" customWidth="1"/>
    <col min="5644" max="5644" width="6.42578125" style="523" customWidth="1"/>
    <col min="5645" max="5645" width="12.28515625" style="523" customWidth="1"/>
    <col min="5646" max="5646" width="0" style="523" hidden="1" customWidth="1"/>
    <col min="5647" max="5647" width="3.7109375" style="523" customWidth="1"/>
    <col min="5648" max="5648" width="11.140625" style="523" bestFit="1" customWidth="1"/>
    <col min="5649" max="5650" width="10.5703125" style="523"/>
    <col min="5651" max="5651" width="11.140625" style="523" customWidth="1"/>
    <col min="5652" max="5881" width="10.5703125" style="523"/>
    <col min="5882" max="5889" width="0" style="523" hidden="1" customWidth="1"/>
    <col min="5890" max="5890" width="3.7109375" style="523" customWidth="1"/>
    <col min="5891" max="5891" width="3.85546875" style="523" customWidth="1"/>
    <col min="5892" max="5892" width="3.7109375" style="523" customWidth="1"/>
    <col min="5893" max="5893" width="12.7109375" style="523" customWidth="1"/>
    <col min="5894" max="5894" width="52.7109375" style="523" customWidth="1"/>
    <col min="5895" max="5898" width="0" style="523" hidden="1" customWidth="1"/>
    <col min="5899" max="5899" width="12.28515625" style="523" customWidth="1"/>
    <col min="5900" max="5900" width="6.42578125" style="523" customWidth="1"/>
    <col min="5901" max="5901" width="12.28515625" style="523" customWidth="1"/>
    <col min="5902" max="5902" width="0" style="523" hidden="1" customWidth="1"/>
    <col min="5903" max="5903" width="3.7109375" style="523" customWidth="1"/>
    <col min="5904" max="5904" width="11.140625" style="523" bestFit="1" customWidth="1"/>
    <col min="5905" max="5906" width="10.5703125" style="523"/>
    <col min="5907" max="5907" width="11.140625" style="523" customWidth="1"/>
    <col min="5908" max="6137" width="10.5703125" style="523"/>
    <col min="6138" max="6145" width="0" style="523" hidden="1" customWidth="1"/>
    <col min="6146" max="6146" width="3.7109375" style="523" customWidth="1"/>
    <col min="6147" max="6147" width="3.85546875" style="523" customWidth="1"/>
    <col min="6148" max="6148" width="3.7109375" style="523" customWidth="1"/>
    <col min="6149" max="6149" width="12.7109375" style="523" customWidth="1"/>
    <col min="6150" max="6150" width="52.7109375" style="523" customWidth="1"/>
    <col min="6151" max="6154" width="0" style="523" hidden="1" customWidth="1"/>
    <col min="6155" max="6155" width="12.28515625" style="523" customWidth="1"/>
    <col min="6156" max="6156" width="6.42578125" style="523" customWidth="1"/>
    <col min="6157" max="6157" width="12.28515625" style="523" customWidth="1"/>
    <col min="6158" max="6158" width="0" style="523" hidden="1" customWidth="1"/>
    <col min="6159" max="6159" width="3.7109375" style="523" customWidth="1"/>
    <col min="6160" max="6160" width="11.140625" style="523" bestFit="1" customWidth="1"/>
    <col min="6161" max="6162" width="10.5703125" style="523"/>
    <col min="6163" max="6163" width="11.140625" style="523" customWidth="1"/>
    <col min="6164" max="6393" width="10.5703125" style="523"/>
    <col min="6394" max="6401" width="0" style="523" hidden="1" customWidth="1"/>
    <col min="6402" max="6402" width="3.7109375" style="523" customWidth="1"/>
    <col min="6403" max="6403" width="3.85546875" style="523" customWidth="1"/>
    <col min="6404" max="6404" width="3.7109375" style="523" customWidth="1"/>
    <col min="6405" max="6405" width="12.7109375" style="523" customWidth="1"/>
    <col min="6406" max="6406" width="52.7109375" style="523" customWidth="1"/>
    <col min="6407" max="6410" width="0" style="523" hidden="1" customWidth="1"/>
    <col min="6411" max="6411" width="12.28515625" style="523" customWidth="1"/>
    <col min="6412" max="6412" width="6.42578125" style="523" customWidth="1"/>
    <col min="6413" max="6413" width="12.28515625" style="523" customWidth="1"/>
    <col min="6414" max="6414" width="0" style="523" hidden="1" customWidth="1"/>
    <col min="6415" max="6415" width="3.7109375" style="523" customWidth="1"/>
    <col min="6416" max="6416" width="11.140625" style="523" bestFit="1" customWidth="1"/>
    <col min="6417" max="6418" width="10.5703125" style="523"/>
    <col min="6419" max="6419" width="11.140625" style="523" customWidth="1"/>
    <col min="6420" max="6649" width="10.5703125" style="523"/>
    <col min="6650" max="6657" width="0" style="523" hidden="1" customWidth="1"/>
    <col min="6658" max="6658" width="3.7109375" style="523" customWidth="1"/>
    <col min="6659" max="6659" width="3.85546875" style="523" customWidth="1"/>
    <col min="6660" max="6660" width="3.7109375" style="523" customWidth="1"/>
    <col min="6661" max="6661" width="12.7109375" style="523" customWidth="1"/>
    <col min="6662" max="6662" width="52.7109375" style="523" customWidth="1"/>
    <col min="6663" max="6666" width="0" style="523" hidden="1" customWidth="1"/>
    <col min="6667" max="6667" width="12.28515625" style="523" customWidth="1"/>
    <col min="6668" max="6668" width="6.42578125" style="523" customWidth="1"/>
    <col min="6669" max="6669" width="12.28515625" style="523" customWidth="1"/>
    <col min="6670" max="6670" width="0" style="523" hidden="1" customWidth="1"/>
    <col min="6671" max="6671" width="3.7109375" style="523" customWidth="1"/>
    <col min="6672" max="6672" width="11.140625" style="523" bestFit="1" customWidth="1"/>
    <col min="6673" max="6674" width="10.5703125" style="523"/>
    <col min="6675" max="6675" width="11.140625" style="523" customWidth="1"/>
    <col min="6676" max="6905" width="10.5703125" style="523"/>
    <col min="6906" max="6913" width="0" style="523" hidden="1" customWidth="1"/>
    <col min="6914" max="6914" width="3.7109375" style="523" customWidth="1"/>
    <col min="6915" max="6915" width="3.85546875" style="523" customWidth="1"/>
    <col min="6916" max="6916" width="3.7109375" style="523" customWidth="1"/>
    <col min="6917" max="6917" width="12.7109375" style="523" customWidth="1"/>
    <col min="6918" max="6918" width="52.7109375" style="523" customWidth="1"/>
    <col min="6919" max="6922" width="0" style="523" hidden="1" customWidth="1"/>
    <col min="6923" max="6923" width="12.28515625" style="523" customWidth="1"/>
    <col min="6924" max="6924" width="6.42578125" style="523" customWidth="1"/>
    <col min="6925" max="6925" width="12.28515625" style="523" customWidth="1"/>
    <col min="6926" max="6926" width="0" style="523" hidden="1" customWidth="1"/>
    <col min="6927" max="6927" width="3.7109375" style="523" customWidth="1"/>
    <col min="6928" max="6928" width="11.140625" style="523" bestFit="1" customWidth="1"/>
    <col min="6929" max="6930" width="10.5703125" style="523"/>
    <col min="6931" max="6931" width="11.140625" style="523" customWidth="1"/>
    <col min="6932" max="7161" width="10.5703125" style="523"/>
    <col min="7162" max="7169" width="0" style="523" hidden="1" customWidth="1"/>
    <col min="7170" max="7170" width="3.7109375" style="523" customWidth="1"/>
    <col min="7171" max="7171" width="3.85546875" style="523" customWidth="1"/>
    <col min="7172" max="7172" width="3.7109375" style="523" customWidth="1"/>
    <col min="7173" max="7173" width="12.7109375" style="523" customWidth="1"/>
    <col min="7174" max="7174" width="52.7109375" style="523" customWidth="1"/>
    <col min="7175" max="7178" width="0" style="523" hidden="1" customWidth="1"/>
    <col min="7179" max="7179" width="12.28515625" style="523" customWidth="1"/>
    <col min="7180" max="7180" width="6.42578125" style="523" customWidth="1"/>
    <col min="7181" max="7181" width="12.28515625" style="523" customWidth="1"/>
    <col min="7182" max="7182" width="0" style="523" hidden="1" customWidth="1"/>
    <col min="7183" max="7183" width="3.7109375" style="523" customWidth="1"/>
    <col min="7184" max="7184" width="11.140625" style="523" bestFit="1" customWidth="1"/>
    <col min="7185" max="7186" width="10.5703125" style="523"/>
    <col min="7187" max="7187" width="11.140625" style="523" customWidth="1"/>
    <col min="7188" max="7417" width="10.5703125" style="523"/>
    <col min="7418" max="7425" width="0" style="523" hidden="1" customWidth="1"/>
    <col min="7426" max="7426" width="3.7109375" style="523" customWidth="1"/>
    <col min="7427" max="7427" width="3.85546875" style="523" customWidth="1"/>
    <col min="7428" max="7428" width="3.7109375" style="523" customWidth="1"/>
    <col min="7429" max="7429" width="12.7109375" style="523" customWidth="1"/>
    <col min="7430" max="7430" width="52.7109375" style="523" customWidth="1"/>
    <col min="7431" max="7434" width="0" style="523" hidden="1" customWidth="1"/>
    <col min="7435" max="7435" width="12.28515625" style="523" customWidth="1"/>
    <col min="7436" max="7436" width="6.42578125" style="523" customWidth="1"/>
    <col min="7437" max="7437" width="12.28515625" style="523" customWidth="1"/>
    <col min="7438" max="7438" width="0" style="523" hidden="1" customWidth="1"/>
    <col min="7439" max="7439" width="3.7109375" style="523" customWidth="1"/>
    <col min="7440" max="7440" width="11.140625" style="523" bestFit="1" customWidth="1"/>
    <col min="7441" max="7442" width="10.5703125" style="523"/>
    <col min="7443" max="7443" width="11.140625" style="523" customWidth="1"/>
    <col min="7444" max="7673" width="10.5703125" style="523"/>
    <col min="7674" max="7681" width="0" style="523" hidden="1" customWidth="1"/>
    <col min="7682" max="7682" width="3.7109375" style="523" customWidth="1"/>
    <col min="7683" max="7683" width="3.85546875" style="523" customWidth="1"/>
    <col min="7684" max="7684" width="3.7109375" style="523" customWidth="1"/>
    <col min="7685" max="7685" width="12.7109375" style="523" customWidth="1"/>
    <col min="7686" max="7686" width="52.7109375" style="523" customWidth="1"/>
    <col min="7687" max="7690" width="0" style="523" hidden="1" customWidth="1"/>
    <col min="7691" max="7691" width="12.28515625" style="523" customWidth="1"/>
    <col min="7692" max="7692" width="6.42578125" style="523" customWidth="1"/>
    <col min="7693" max="7693" width="12.28515625" style="523" customWidth="1"/>
    <col min="7694" max="7694" width="0" style="523" hidden="1" customWidth="1"/>
    <col min="7695" max="7695" width="3.7109375" style="523" customWidth="1"/>
    <col min="7696" max="7696" width="11.140625" style="523" bestFit="1" customWidth="1"/>
    <col min="7697" max="7698" width="10.5703125" style="523"/>
    <col min="7699" max="7699" width="11.140625" style="523" customWidth="1"/>
    <col min="7700" max="7929" width="10.5703125" style="523"/>
    <col min="7930" max="7937" width="0" style="523" hidden="1" customWidth="1"/>
    <col min="7938" max="7938" width="3.7109375" style="523" customWidth="1"/>
    <col min="7939" max="7939" width="3.85546875" style="523" customWidth="1"/>
    <col min="7940" max="7940" width="3.7109375" style="523" customWidth="1"/>
    <col min="7941" max="7941" width="12.7109375" style="523" customWidth="1"/>
    <col min="7942" max="7942" width="52.7109375" style="523" customWidth="1"/>
    <col min="7943" max="7946" width="0" style="523" hidden="1" customWidth="1"/>
    <col min="7947" max="7947" width="12.28515625" style="523" customWidth="1"/>
    <col min="7948" max="7948" width="6.42578125" style="523" customWidth="1"/>
    <col min="7949" max="7949" width="12.28515625" style="523" customWidth="1"/>
    <col min="7950" max="7950" width="0" style="523" hidden="1" customWidth="1"/>
    <col min="7951" max="7951" width="3.7109375" style="523" customWidth="1"/>
    <col min="7952" max="7952" width="11.140625" style="523" bestFit="1" customWidth="1"/>
    <col min="7953" max="7954" width="10.5703125" style="523"/>
    <col min="7955" max="7955" width="11.140625" style="523" customWidth="1"/>
    <col min="7956" max="8185" width="10.5703125" style="523"/>
    <col min="8186" max="8193" width="0" style="523" hidden="1" customWidth="1"/>
    <col min="8194" max="8194" width="3.7109375" style="523" customWidth="1"/>
    <col min="8195" max="8195" width="3.85546875" style="523" customWidth="1"/>
    <col min="8196" max="8196" width="3.7109375" style="523" customWidth="1"/>
    <col min="8197" max="8197" width="12.7109375" style="523" customWidth="1"/>
    <col min="8198" max="8198" width="52.7109375" style="523" customWidth="1"/>
    <col min="8199" max="8202" width="0" style="523" hidden="1" customWidth="1"/>
    <col min="8203" max="8203" width="12.28515625" style="523" customWidth="1"/>
    <col min="8204" max="8204" width="6.42578125" style="523" customWidth="1"/>
    <col min="8205" max="8205" width="12.28515625" style="523" customWidth="1"/>
    <col min="8206" max="8206" width="0" style="523" hidden="1" customWidth="1"/>
    <col min="8207" max="8207" width="3.7109375" style="523" customWidth="1"/>
    <col min="8208" max="8208" width="11.140625" style="523" bestFit="1" customWidth="1"/>
    <col min="8209" max="8210" width="10.5703125" style="523"/>
    <col min="8211" max="8211" width="11.140625" style="523" customWidth="1"/>
    <col min="8212" max="8441" width="10.5703125" style="523"/>
    <col min="8442" max="8449" width="0" style="523" hidden="1" customWidth="1"/>
    <col min="8450" max="8450" width="3.7109375" style="523" customWidth="1"/>
    <col min="8451" max="8451" width="3.85546875" style="523" customWidth="1"/>
    <col min="8452" max="8452" width="3.7109375" style="523" customWidth="1"/>
    <col min="8453" max="8453" width="12.7109375" style="523" customWidth="1"/>
    <col min="8454" max="8454" width="52.7109375" style="523" customWidth="1"/>
    <col min="8455" max="8458" width="0" style="523" hidden="1" customWidth="1"/>
    <col min="8459" max="8459" width="12.28515625" style="523" customWidth="1"/>
    <col min="8460" max="8460" width="6.42578125" style="523" customWidth="1"/>
    <col min="8461" max="8461" width="12.28515625" style="523" customWidth="1"/>
    <col min="8462" max="8462" width="0" style="523" hidden="1" customWidth="1"/>
    <col min="8463" max="8463" width="3.7109375" style="523" customWidth="1"/>
    <col min="8464" max="8464" width="11.140625" style="523" bestFit="1" customWidth="1"/>
    <col min="8465" max="8466" width="10.5703125" style="523"/>
    <col min="8467" max="8467" width="11.140625" style="523" customWidth="1"/>
    <col min="8468" max="8697" width="10.5703125" style="523"/>
    <col min="8698" max="8705" width="0" style="523" hidden="1" customWidth="1"/>
    <col min="8706" max="8706" width="3.7109375" style="523" customWidth="1"/>
    <col min="8707" max="8707" width="3.85546875" style="523" customWidth="1"/>
    <col min="8708" max="8708" width="3.7109375" style="523" customWidth="1"/>
    <col min="8709" max="8709" width="12.7109375" style="523" customWidth="1"/>
    <col min="8710" max="8710" width="52.7109375" style="523" customWidth="1"/>
    <col min="8711" max="8714" width="0" style="523" hidden="1" customWidth="1"/>
    <col min="8715" max="8715" width="12.28515625" style="523" customWidth="1"/>
    <col min="8716" max="8716" width="6.42578125" style="523" customWidth="1"/>
    <col min="8717" max="8717" width="12.28515625" style="523" customWidth="1"/>
    <col min="8718" max="8718" width="0" style="523" hidden="1" customWidth="1"/>
    <col min="8719" max="8719" width="3.7109375" style="523" customWidth="1"/>
    <col min="8720" max="8720" width="11.140625" style="523" bestFit="1" customWidth="1"/>
    <col min="8721" max="8722" width="10.5703125" style="523"/>
    <col min="8723" max="8723" width="11.140625" style="523" customWidth="1"/>
    <col min="8724" max="8953" width="10.5703125" style="523"/>
    <col min="8954" max="8961" width="0" style="523" hidden="1" customWidth="1"/>
    <col min="8962" max="8962" width="3.7109375" style="523" customWidth="1"/>
    <col min="8963" max="8963" width="3.85546875" style="523" customWidth="1"/>
    <col min="8964" max="8964" width="3.7109375" style="523" customWidth="1"/>
    <col min="8965" max="8965" width="12.7109375" style="523" customWidth="1"/>
    <col min="8966" max="8966" width="52.7109375" style="523" customWidth="1"/>
    <col min="8967" max="8970" width="0" style="523" hidden="1" customWidth="1"/>
    <col min="8971" max="8971" width="12.28515625" style="523" customWidth="1"/>
    <col min="8972" max="8972" width="6.42578125" style="523" customWidth="1"/>
    <col min="8973" max="8973" width="12.28515625" style="523" customWidth="1"/>
    <col min="8974" max="8974" width="0" style="523" hidden="1" customWidth="1"/>
    <col min="8975" max="8975" width="3.7109375" style="523" customWidth="1"/>
    <col min="8976" max="8976" width="11.140625" style="523" bestFit="1" customWidth="1"/>
    <col min="8977" max="8978" width="10.5703125" style="523"/>
    <col min="8979" max="8979" width="11.140625" style="523" customWidth="1"/>
    <col min="8980" max="9209" width="10.5703125" style="523"/>
    <col min="9210" max="9217" width="0" style="523" hidden="1" customWidth="1"/>
    <col min="9218" max="9218" width="3.7109375" style="523" customWidth="1"/>
    <col min="9219" max="9219" width="3.85546875" style="523" customWidth="1"/>
    <col min="9220" max="9220" width="3.7109375" style="523" customWidth="1"/>
    <col min="9221" max="9221" width="12.7109375" style="523" customWidth="1"/>
    <col min="9222" max="9222" width="52.7109375" style="523" customWidth="1"/>
    <col min="9223" max="9226" width="0" style="523" hidden="1" customWidth="1"/>
    <col min="9227" max="9227" width="12.28515625" style="523" customWidth="1"/>
    <col min="9228" max="9228" width="6.42578125" style="523" customWidth="1"/>
    <col min="9229" max="9229" width="12.28515625" style="523" customWidth="1"/>
    <col min="9230" max="9230" width="0" style="523" hidden="1" customWidth="1"/>
    <col min="9231" max="9231" width="3.7109375" style="523" customWidth="1"/>
    <col min="9232" max="9232" width="11.140625" style="523" bestFit="1" customWidth="1"/>
    <col min="9233" max="9234" width="10.5703125" style="523"/>
    <col min="9235" max="9235" width="11.140625" style="523" customWidth="1"/>
    <col min="9236" max="9465" width="10.5703125" style="523"/>
    <col min="9466" max="9473" width="0" style="523" hidden="1" customWidth="1"/>
    <col min="9474" max="9474" width="3.7109375" style="523" customWidth="1"/>
    <col min="9475" max="9475" width="3.85546875" style="523" customWidth="1"/>
    <col min="9476" max="9476" width="3.7109375" style="523" customWidth="1"/>
    <col min="9477" max="9477" width="12.7109375" style="523" customWidth="1"/>
    <col min="9478" max="9478" width="52.7109375" style="523" customWidth="1"/>
    <col min="9479" max="9482" width="0" style="523" hidden="1" customWidth="1"/>
    <col min="9483" max="9483" width="12.28515625" style="523" customWidth="1"/>
    <col min="9484" max="9484" width="6.42578125" style="523" customWidth="1"/>
    <col min="9485" max="9485" width="12.28515625" style="523" customWidth="1"/>
    <col min="9486" max="9486" width="0" style="523" hidden="1" customWidth="1"/>
    <col min="9487" max="9487" width="3.7109375" style="523" customWidth="1"/>
    <col min="9488" max="9488" width="11.140625" style="523" bestFit="1" customWidth="1"/>
    <col min="9489" max="9490" width="10.5703125" style="523"/>
    <col min="9491" max="9491" width="11.140625" style="523" customWidth="1"/>
    <col min="9492" max="9721" width="10.5703125" style="523"/>
    <col min="9722" max="9729" width="0" style="523" hidden="1" customWidth="1"/>
    <col min="9730" max="9730" width="3.7109375" style="523" customWidth="1"/>
    <col min="9731" max="9731" width="3.85546875" style="523" customWidth="1"/>
    <col min="9732" max="9732" width="3.7109375" style="523" customWidth="1"/>
    <col min="9733" max="9733" width="12.7109375" style="523" customWidth="1"/>
    <col min="9734" max="9734" width="52.7109375" style="523" customWidth="1"/>
    <col min="9735" max="9738" width="0" style="523" hidden="1" customWidth="1"/>
    <col min="9739" max="9739" width="12.28515625" style="523" customWidth="1"/>
    <col min="9740" max="9740" width="6.42578125" style="523" customWidth="1"/>
    <col min="9741" max="9741" width="12.28515625" style="523" customWidth="1"/>
    <col min="9742" max="9742" width="0" style="523" hidden="1" customWidth="1"/>
    <col min="9743" max="9743" width="3.7109375" style="523" customWidth="1"/>
    <col min="9744" max="9744" width="11.140625" style="523" bestFit="1" customWidth="1"/>
    <col min="9745" max="9746" width="10.5703125" style="523"/>
    <col min="9747" max="9747" width="11.140625" style="523" customWidth="1"/>
    <col min="9748" max="9977" width="10.5703125" style="523"/>
    <col min="9978" max="9985" width="0" style="523" hidden="1" customWidth="1"/>
    <col min="9986" max="9986" width="3.7109375" style="523" customWidth="1"/>
    <col min="9987" max="9987" width="3.85546875" style="523" customWidth="1"/>
    <col min="9988" max="9988" width="3.7109375" style="523" customWidth="1"/>
    <col min="9989" max="9989" width="12.7109375" style="523" customWidth="1"/>
    <col min="9990" max="9990" width="52.7109375" style="523" customWidth="1"/>
    <col min="9991" max="9994" width="0" style="523" hidden="1" customWidth="1"/>
    <col min="9995" max="9995" width="12.28515625" style="523" customWidth="1"/>
    <col min="9996" max="9996" width="6.42578125" style="523" customWidth="1"/>
    <col min="9997" max="9997" width="12.28515625" style="523" customWidth="1"/>
    <col min="9998" max="9998" width="0" style="523" hidden="1" customWidth="1"/>
    <col min="9999" max="9999" width="3.7109375" style="523" customWidth="1"/>
    <col min="10000" max="10000" width="11.140625" style="523" bestFit="1" customWidth="1"/>
    <col min="10001" max="10002" width="10.5703125" style="523"/>
    <col min="10003" max="10003" width="11.140625" style="523" customWidth="1"/>
    <col min="10004" max="10233" width="10.5703125" style="523"/>
    <col min="10234" max="10241" width="0" style="523" hidden="1" customWidth="1"/>
    <col min="10242" max="10242" width="3.7109375" style="523" customWidth="1"/>
    <col min="10243" max="10243" width="3.85546875" style="523" customWidth="1"/>
    <col min="10244" max="10244" width="3.7109375" style="523" customWidth="1"/>
    <col min="10245" max="10245" width="12.7109375" style="523" customWidth="1"/>
    <col min="10246" max="10246" width="52.7109375" style="523" customWidth="1"/>
    <col min="10247" max="10250" width="0" style="523" hidden="1" customWidth="1"/>
    <col min="10251" max="10251" width="12.28515625" style="523" customWidth="1"/>
    <col min="10252" max="10252" width="6.42578125" style="523" customWidth="1"/>
    <col min="10253" max="10253" width="12.28515625" style="523" customWidth="1"/>
    <col min="10254" max="10254" width="0" style="523" hidden="1" customWidth="1"/>
    <col min="10255" max="10255" width="3.7109375" style="523" customWidth="1"/>
    <col min="10256" max="10256" width="11.140625" style="523" bestFit="1" customWidth="1"/>
    <col min="10257" max="10258" width="10.5703125" style="523"/>
    <col min="10259" max="10259" width="11.140625" style="523" customWidth="1"/>
    <col min="10260" max="10489" width="10.5703125" style="523"/>
    <col min="10490" max="10497" width="0" style="523" hidden="1" customWidth="1"/>
    <col min="10498" max="10498" width="3.7109375" style="523" customWidth="1"/>
    <col min="10499" max="10499" width="3.85546875" style="523" customWidth="1"/>
    <col min="10500" max="10500" width="3.7109375" style="523" customWidth="1"/>
    <col min="10501" max="10501" width="12.7109375" style="523" customWidth="1"/>
    <col min="10502" max="10502" width="52.7109375" style="523" customWidth="1"/>
    <col min="10503" max="10506" width="0" style="523" hidden="1" customWidth="1"/>
    <col min="10507" max="10507" width="12.28515625" style="523" customWidth="1"/>
    <col min="10508" max="10508" width="6.42578125" style="523" customWidth="1"/>
    <col min="10509" max="10509" width="12.28515625" style="523" customWidth="1"/>
    <col min="10510" max="10510" width="0" style="523" hidden="1" customWidth="1"/>
    <col min="10511" max="10511" width="3.7109375" style="523" customWidth="1"/>
    <col min="10512" max="10512" width="11.140625" style="523" bestFit="1" customWidth="1"/>
    <col min="10513" max="10514" width="10.5703125" style="523"/>
    <col min="10515" max="10515" width="11.140625" style="523" customWidth="1"/>
    <col min="10516" max="10745" width="10.5703125" style="523"/>
    <col min="10746" max="10753" width="0" style="523" hidden="1" customWidth="1"/>
    <col min="10754" max="10754" width="3.7109375" style="523" customWidth="1"/>
    <col min="10755" max="10755" width="3.85546875" style="523" customWidth="1"/>
    <col min="10756" max="10756" width="3.7109375" style="523" customWidth="1"/>
    <col min="10757" max="10757" width="12.7109375" style="523" customWidth="1"/>
    <col min="10758" max="10758" width="52.7109375" style="523" customWidth="1"/>
    <col min="10759" max="10762" width="0" style="523" hidden="1" customWidth="1"/>
    <col min="10763" max="10763" width="12.28515625" style="523" customWidth="1"/>
    <col min="10764" max="10764" width="6.42578125" style="523" customWidth="1"/>
    <col min="10765" max="10765" width="12.28515625" style="523" customWidth="1"/>
    <col min="10766" max="10766" width="0" style="523" hidden="1" customWidth="1"/>
    <col min="10767" max="10767" width="3.7109375" style="523" customWidth="1"/>
    <col min="10768" max="10768" width="11.140625" style="523" bestFit="1" customWidth="1"/>
    <col min="10769" max="10770" width="10.5703125" style="523"/>
    <col min="10771" max="10771" width="11.140625" style="523" customWidth="1"/>
    <col min="10772" max="11001" width="10.5703125" style="523"/>
    <col min="11002" max="11009" width="0" style="523" hidden="1" customWidth="1"/>
    <col min="11010" max="11010" width="3.7109375" style="523" customWidth="1"/>
    <col min="11011" max="11011" width="3.85546875" style="523" customWidth="1"/>
    <col min="11012" max="11012" width="3.7109375" style="523" customWidth="1"/>
    <col min="11013" max="11013" width="12.7109375" style="523" customWidth="1"/>
    <col min="11014" max="11014" width="52.7109375" style="523" customWidth="1"/>
    <col min="11015" max="11018" width="0" style="523" hidden="1" customWidth="1"/>
    <col min="11019" max="11019" width="12.28515625" style="523" customWidth="1"/>
    <col min="11020" max="11020" width="6.42578125" style="523" customWidth="1"/>
    <col min="11021" max="11021" width="12.28515625" style="523" customWidth="1"/>
    <col min="11022" max="11022" width="0" style="523" hidden="1" customWidth="1"/>
    <col min="11023" max="11023" width="3.7109375" style="523" customWidth="1"/>
    <col min="11024" max="11024" width="11.140625" style="523" bestFit="1" customWidth="1"/>
    <col min="11025" max="11026" width="10.5703125" style="523"/>
    <col min="11027" max="11027" width="11.140625" style="523" customWidth="1"/>
    <col min="11028" max="11257" width="10.5703125" style="523"/>
    <col min="11258" max="11265" width="0" style="523" hidden="1" customWidth="1"/>
    <col min="11266" max="11266" width="3.7109375" style="523" customWidth="1"/>
    <col min="11267" max="11267" width="3.85546875" style="523" customWidth="1"/>
    <col min="11268" max="11268" width="3.7109375" style="523" customWidth="1"/>
    <col min="11269" max="11269" width="12.7109375" style="523" customWidth="1"/>
    <col min="11270" max="11270" width="52.7109375" style="523" customWidth="1"/>
    <col min="11271" max="11274" width="0" style="523" hidden="1" customWidth="1"/>
    <col min="11275" max="11275" width="12.28515625" style="523" customWidth="1"/>
    <col min="11276" max="11276" width="6.42578125" style="523" customWidth="1"/>
    <col min="11277" max="11277" width="12.28515625" style="523" customWidth="1"/>
    <col min="11278" max="11278" width="0" style="523" hidden="1" customWidth="1"/>
    <col min="11279" max="11279" width="3.7109375" style="523" customWidth="1"/>
    <col min="11280" max="11280" width="11.140625" style="523" bestFit="1" customWidth="1"/>
    <col min="11281" max="11282" width="10.5703125" style="523"/>
    <col min="11283" max="11283" width="11.140625" style="523" customWidth="1"/>
    <col min="11284" max="11513" width="10.5703125" style="523"/>
    <col min="11514" max="11521" width="0" style="523" hidden="1" customWidth="1"/>
    <col min="11522" max="11522" width="3.7109375" style="523" customWidth="1"/>
    <col min="11523" max="11523" width="3.85546875" style="523" customWidth="1"/>
    <col min="11524" max="11524" width="3.7109375" style="523" customWidth="1"/>
    <col min="11525" max="11525" width="12.7109375" style="523" customWidth="1"/>
    <col min="11526" max="11526" width="52.7109375" style="523" customWidth="1"/>
    <col min="11527" max="11530" width="0" style="523" hidden="1" customWidth="1"/>
    <col min="11531" max="11531" width="12.28515625" style="523" customWidth="1"/>
    <col min="11532" max="11532" width="6.42578125" style="523" customWidth="1"/>
    <col min="11533" max="11533" width="12.28515625" style="523" customWidth="1"/>
    <col min="11534" max="11534" width="0" style="523" hidden="1" customWidth="1"/>
    <col min="11535" max="11535" width="3.7109375" style="523" customWidth="1"/>
    <col min="11536" max="11536" width="11.140625" style="523" bestFit="1" customWidth="1"/>
    <col min="11537" max="11538" width="10.5703125" style="523"/>
    <col min="11539" max="11539" width="11.140625" style="523" customWidth="1"/>
    <col min="11540" max="11769" width="10.5703125" style="523"/>
    <col min="11770" max="11777" width="0" style="523" hidden="1" customWidth="1"/>
    <col min="11778" max="11778" width="3.7109375" style="523" customWidth="1"/>
    <col min="11779" max="11779" width="3.85546875" style="523" customWidth="1"/>
    <col min="11780" max="11780" width="3.7109375" style="523" customWidth="1"/>
    <col min="11781" max="11781" width="12.7109375" style="523" customWidth="1"/>
    <col min="11782" max="11782" width="52.7109375" style="523" customWidth="1"/>
    <col min="11783" max="11786" width="0" style="523" hidden="1" customWidth="1"/>
    <col min="11787" max="11787" width="12.28515625" style="523" customWidth="1"/>
    <col min="11788" max="11788" width="6.42578125" style="523" customWidth="1"/>
    <col min="11789" max="11789" width="12.28515625" style="523" customWidth="1"/>
    <col min="11790" max="11790" width="0" style="523" hidden="1" customWidth="1"/>
    <col min="11791" max="11791" width="3.7109375" style="523" customWidth="1"/>
    <col min="11792" max="11792" width="11.140625" style="523" bestFit="1" customWidth="1"/>
    <col min="11793" max="11794" width="10.5703125" style="523"/>
    <col min="11795" max="11795" width="11.140625" style="523" customWidth="1"/>
    <col min="11796" max="12025" width="10.5703125" style="523"/>
    <col min="12026" max="12033" width="0" style="523" hidden="1" customWidth="1"/>
    <col min="12034" max="12034" width="3.7109375" style="523" customWidth="1"/>
    <col min="12035" max="12035" width="3.85546875" style="523" customWidth="1"/>
    <col min="12036" max="12036" width="3.7109375" style="523" customWidth="1"/>
    <col min="12037" max="12037" width="12.7109375" style="523" customWidth="1"/>
    <col min="12038" max="12038" width="52.7109375" style="523" customWidth="1"/>
    <col min="12039" max="12042" width="0" style="523" hidden="1" customWidth="1"/>
    <col min="12043" max="12043" width="12.28515625" style="523" customWidth="1"/>
    <col min="12044" max="12044" width="6.42578125" style="523" customWidth="1"/>
    <col min="12045" max="12045" width="12.28515625" style="523" customWidth="1"/>
    <col min="12046" max="12046" width="0" style="523" hidden="1" customWidth="1"/>
    <col min="12047" max="12047" width="3.7109375" style="523" customWidth="1"/>
    <col min="12048" max="12048" width="11.140625" style="523" bestFit="1" customWidth="1"/>
    <col min="12049" max="12050" width="10.5703125" style="523"/>
    <col min="12051" max="12051" width="11.140625" style="523" customWidth="1"/>
    <col min="12052" max="12281" width="10.5703125" style="523"/>
    <col min="12282" max="12289" width="0" style="523" hidden="1" customWidth="1"/>
    <col min="12290" max="12290" width="3.7109375" style="523" customWidth="1"/>
    <col min="12291" max="12291" width="3.85546875" style="523" customWidth="1"/>
    <col min="12292" max="12292" width="3.7109375" style="523" customWidth="1"/>
    <col min="12293" max="12293" width="12.7109375" style="523" customWidth="1"/>
    <col min="12294" max="12294" width="52.7109375" style="523" customWidth="1"/>
    <col min="12295" max="12298" width="0" style="523" hidden="1" customWidth="1"/>
    <col min="12299" max="12299" width="12.28515625" style="523" customWidth="1"/>
    <col min="12300" max="12300" width="6.42578125" style="523" customWidth="1"/>
    <col min="12301" max="12301" width="12.28515625" style="523" customWidth="1"/>
    <col min="12302" max="12302" width="0" style="523" hidden="1" customWidth="1"/>
    <col min="12303" max="12303" width="3.7109375" style="523" customWidth="1"/>
    <col min="12304" max="12304" width="11.140625" style="523" bestFit="1" customWidth="1"/>
    <col min="12305" max="12306" width="10.5703125" style="523"/>
    <col min="12307" max="12307" width="11.140625" style="523" customWidth="1"/>
    <col min="12308" max="12537" width="10.5703125" style="523"/>
    <col min="12538" max="12545" width="0" style="523" hidden="1" customWidth="1"/>
    <col min="12546" max="12546" width="3.7109375" style="523" customWidth="1"/>
    <col min="12547" max="12547" width="3.85546875" style="523" customWidth="1"/>
    <col min="12548" max="12548" width="3.7109375" style="523" customWidth="1"/>
    <col min="12549" max="12549" width="12.7109375" style="523" customWidth="1"/>
    <col min="12550" max="12550" width="52.7109375" style="523" customWidth="1"/>
    <col min="12551" max="12554" width="0" style="523" hidden="1" customWidth="1"/>
    <col min="12555" max="12555" width="12.28515625" style="523" customWidth="1"/>
    <col min="12556" max="12556" width="6.42578125" style="523" customWidth="1"/>
    <col min="12557" max="12557" width="12.28515625" style="523" customWidth="1"/>
    <col min="12558" max="12558" width="0" style="523" hidden="1" customWidth="1"/>
    <col min="12559" max="12559" width="3.7109375" style="523" customWidth="1"/>
    <col min="12560" max="12560" width="11.140625" style="523" bestFit="1" customWidth="1"/>
    <col min="12561" max="12562" width="10.5703125" style="523"/>
    <col min="12563" max="12563" width="11.140625" style="523" customWidth="1"/>
    <col min="12564" max="12793" width="10.5703125" style="523"/>
    <col min="12794" max="12801" width="0" style="523" hidden="1" customWidth="1"/>
    <col min="12802" max="12802" width="3.7109375" style="523" customWidth="1"/>
    <col min="12803" max="12803" width="3.85546875" style="523" customWidth="1"/>
    <col min="12804" max="12804" width="3.7109375" style="523" customWidth="1"/>
    <col min="12805" max="12805" width="12.7109375" style="523" customWidth="1"/>
    <col min="12806" max="12806" width="52.7109375" style="523" customWidth="1"/>
    <col min="12807" max="12810" width="0" style="523" hidden="1" customWidth="1"/>
    <col min="12811" max="12811" width="12.28515625" style="523" customWidth="1"/>
    <col min="12812" max="12812" width="6.42578125" style="523" customWidth="1"/>
    <col min="12813" max="12813" width="12.28515625" style="523" customWidth="1"/>
    <col min="12814" max="12814" width="0" style="523" hidden="1" customWidth="1"/>
    <col min="12815" max="12815" width="3.7109375" style="523" customWidth="1"/>
    <col min="12816" max="12816" width="11.140625" style="523" bestFit="1" customWidth="1"/>
    <col min="12817" max="12818" width="10.5703125" style="523"/>
    <col min="12819" max="12819" width="11.140625" style="523" customWidth="1"/>
    <col min="12820" max="13049" width="10.5703125" style="523"/>
    <col min="13050" max="13057" width="0" style="523" hidden="1" customWidth="1"/>
    <col min="13058" max="13058" width="3.7109375" style="523" customWidth="1"/>
    <col min="13059" max="13059" width="3.85546875" style="523" customWidth="1"/>
    <col min="13060" max="13060" width="3.7109375" style="523" customWidth="1"/>
    <col min="13061" max="13061" width="12.7109375" style="523" customWidth="1"/>
    <col min="13062" max="13062" width="52.7109375" style="523" customWidth="1"/>
    <col min="13063" max="13066" width="0" style="523" hidden="1" customWidth="1"/>
    <col min="13067" max="13067" width="12.28515625" style="523" customWidth="1"/>
    <col min="13068" max="13068" width="6.42578125" style="523" customWidth="1"/>
    <col min="13069" max="13069" width="12.28515625" style="523" customWidth="1"/>
    <col min="13070" max="13070" width="0" style="523" hidden="1" customWidth="1"/>
    <col min="13071" max="13071" width="3.7109375" style="523" customWidth="1"/>
    <col min="13072" max="13072" width="11.140625" style="523" bestFit="1" customWidth="1"/>
    <col min="13073" max="13074" width="10.5703125" style="523"/>
    <col min="13075" max="13075" width="11.140625" style="523" customWidth="1"/>
    <col min="13076" max="13305" width="10.5703125" style="523"/>
    <col min="13306" max="13313" width="0" style="523" hidden="1" customWidth="1"/>
    <col min="13314" max="13314" width="3.7109375" style="523" customWidth="1"/>
    <col min="13315" max="13315" width="3.85546875" style="523" customWidth="1"/>
    <col min="13316" max="13316" width="3.7109375" style="523" customWidth="1"/>
    <col min="13317" max="13317" width="12.7109375" style="523" customWidth="1"/>
    <col min="13318" max="13318" width="52.7109375" style="523" customWidth="1"/>
    <col min="13319" max="13322" width="0" style="523" hidden="1" customWidth="1"/>
    <col min="13323" max="13323" width="12.28515625" style="523" customWidth="1"/>
    <col min="13324" max="13324" width="6.42578125" style="523" customWidth="1"/>
    <col min="13325" max="13325" width="12.28515625" style="523" customWidth="1"/>
    <col min="13326" max="13326" width="0" style="523" hidden="1" customWidth="1"/>
    <col min="13327" max="13327" width="3.7109375" style="523" customWidth="1"/>
    <col min="13328" max="13328" width="11.140625" style="523" bestFit="1" customWidth="1"/>
    <col min="13329" max="13330" width="10.5703125" style="523"/>
    <col min="13331" max="13331" width="11.140625" style="523" customWidth="1"/>
    <col min="13332" max="13561" width="10.5703125" style="523"/>
    <col min="13562" max="13569" width="0" style="523" hidden="1" customWidth="1"/>
    <col min="13570" max="13570" width="3.7109375" style="523" customWidth="1"/>
    <col min="13571" max="13571" width="3.85546875" style="523" customWidth="1"/>
    <col min="13572" max="13572" width="3.7109375" style="523" customWidth="1"/>
    <col min="13573" max="13573" width="12.7109375" style="523" customWidth="1"/>
    <col min="13574" max="13574" width="52.7109375" style="523" customWidth="1"/>
    <col min="13575" max="13578" width="0" style="523" hidden="1" customWidth="1"/>
    <col min="13579" max="13579" width="12.28515625" style="523" customWidth="1"/>
    <col min="13580" max="13580" width="6.42578125" style="523" customWidth="1"/>
    <col min="13581" max="13581" width="12.28515625" style="523" customWidth="1"/>
    <col min="13582" max="13582" width="0" style="523" hidden="1" customWidth="1"/>
    <col min="13583" max="13583" width="3.7109375" style="523" customWidth="1"/>
    <col min="13584" max="13584" width="11.140625" style="523" bestFit="1" customWidth="1"/>
    <col min="13585" max="13586" width="10.5703125" style="523"/>
    <col min="13587" max="13587" width="11.140625" style="523" customWidth="1"/>
    <col min="13588" max="13817" width="10.5703125" style="523"/>
    <col min="13818" max="13825" width="0" style="523" hidden="1" customWidth="1"/>
    <col min="13826" max="13826" width="3.7109375" style="523" customWidth="1"/>
    <col min="13827" max="13827" width="3.85546875" style="523" customWidth="1"/>
    <col min="13828" max="13828" width="3.7109375" style="523" customWidth="1"/>
    <col min="13829" max="13829" width="12.7109375" style="523" customWidth="1"/>
    <col min="13830" max="13830" width="52.7109375" style="523" customWidth="1"/>
    <col min="13831" max="13834" width="0" style="523" hidden="1" customWidth="1"/>
    <col min="13835" max="13835" width="12.28515625" style="523" customWidth="1"/>
    <col min="13836" max="13836" width="6.42578125" style="523" customWidth="1"/>
    <col min="13837" max="13837" width="12.28515625" style="523" customWidth="1"/>
    <col min="13838" max="13838" width="0" style="523" hidden="1" customWidth="1"/>
    <col min="13839" max="13839" width="3.7109375" style="523" customWidth="1"/>
    <col min="13840" max="13840" width="11.140625" style="523" bestFit="1" customWidth="1"/>
    <col min="13841" max="13842" width="10.5703125" style="523"/>
    <col min="13843" max="13843" width="11.140625" style="523" customWidth="1"/>
    <col min="13844" max="14073" width="10.5703125" style="523"/>
    <col min="14074" max="14081" width="0" style="523" hidden="1" customWidth="1"/>
    <col min="14082" max="14082" width="3.7109375" style="523" customWidth="1"/>
    <col min="14083" max="14083" width="3.85546875" style="523" customWidth="1"/>
    <col min="14084" max="14084" width="3.7109375" style="523" customWidth="1"/>
    <col min="14085" max="14085" width="12.7109375" style="523" customWidth="1"/>
    <col min="14086" max="14086" width="52.7109375" style="523" customWidth="1"/>
    <col min="14087" max="14090" width="0" style="523" hidden="1" customWidth="1"/>
    <col min="14091" max="14091" width="12.28515625" style="523" customWidth="1"/>
    <col min="14092" max="14092" width="6.42578125" style="523" customWidth="1"/>
    <col min="14093" max="14093" width="12.28515625" style="523" customWidth="1"/>
    <col min="14094" max="14094" width="0" style="523" hidden="1" customWidth="1"/>
    <col min="14095" max="14095" width="3.7109375" style="523" customWidth="1"/>
    <col min="14096" max="14096" width="11.140625" style="523" bestFit="1" customWidth="1"/>
    <col min="14097" max="14098" width="10.5703125" style="523"/>
    <col min="14099" max="14099" width="11.140625" style="523" customWidth="1"/>
    <col min="14100" max="14329" width="10.5703125" style="523"/>
    <col min="14330" max="14337" width="0" style="523" hidden="1" customWidth="1"/>
    <col min="14338" max="14338" width="3.7109375" style="523" customWidth="1"/>
    <col min="14339" max="14339" width="3.85546875" style="523" customWidth="1"/>
    <col min="14340" max="14340" width="3.7109375" style="523" customWidth="1"/>
    <col min="14341" max="14341" width="12.7109375" style="523" customWidth="1"/>
    <col min="14342" max="14342" width="52.7109375" style="523" customWidth="1"/>
    <col min="14343" max="14346" width="0" style="523" hidden="1" customWidth="1"/>
    <col min="14347" max="14347" width="12.28515625" style="523" customWidth="1"/>
    <col min="14348" max="14348" width="6.42578125" style="523" customWidth="1"/>
    <col min="14349" max="14349" width="12.28515625" style="523" customWidth="1"/>
    <col min="14350" max="14350" width="0" style="523" hidden="1" customWidth="1"/>
    <col min="14351" max="14351" width="3.7109375" style="523" customWidth="1"/>
    <col min="14352" max="14352" width="11.140625" style="523" bestFit="1" customWidth="1"/>
    <col min="14353" max="14354" width="10.5703125" style="523"/>
    <col min="14355" max="14355" width="11.140625" style="523" customWidth="1"/>
    <col min="14356" max="14585" width="10.5703125" style="523"/>
    <col min="14586" max="14593" width="0" style="523" hidden="1" customWidth="1"/>
    <col min="14594" max="14594" width="3.7109375" style="523" customWidth="1"/>
    <col min="14595" max="14595" width="3.85546875" style="523" customWidth="1"/>
    <col min="14596" max="14596" width="3.7109375" style="523" customWidth="1"/>
    <col min="14597" max="14597" width="12.7109375" style="523" customWidth="1"/>
    <col min="14598" max="14598" width="52.7109375" style="523" customWidth="1"/>
    <col min="14599" max="14602" width="0" style="523" hidden="1" customWidth="1"/>
    <col min="14603" max="14603" width="12.28515625" style="523" customWidth="1"/>
    <col min="14604" max="14604" width="6.42578125" style="523" customWidth="1"/>
    <col min="14605" max="14605" width="12.28515625" style="523" customWidth="1"/>
    <col min="14606" max="14606" width="0" style="523" hidden="1" customWidth="1"/>
    <col min="14607" max="14607" width="3.7109375" style="523" customWidth="1"/>
    <col min="14608" max="14608" width="11.140625" style="523" bestFit="1" customWidth="1"/>
    <col min="14609" max="14610" width="10.5703125" style="523"/>
    <col min="14611" max="14611" width="11.140625" style="523" customWidth="1"/>
    <col min="14612" max="14841" width="10.5703125" style="523"/>
    <col min="14842" max="14849" width="0" style="523" hidden="1" customWidth="1"/>
    <col min="14850" max="14850" width="3.7109375" style="523" customWidth="1"/>
    <col min="14851" max="14851" width="3.85546875" style="523" customWidth="1"/>
    <col min="14852" max="14852" width="3.7109375" style="523" customWidth="1"/>
    <col min="14853" max="14853" width="12.7109375" style="523" customWidth="1"/>
    <col min="14854" max="14854" width="52.7109375" style="523" customWidth="1"/>
    <col min="14855" max="14858" width="0" style="523" hidden="1" customWidth="1"/>
    <col min="14859" max="14859" width="12.28515625" style="523" customWidth="1"/>
    <col min="14860" max="14860" width="6.42578125" style="523" customWidth="1"/>
    <col min="14861" max="14861" width="12.28515625" style="523" customWidth="1"/>
    <col min="14862" max="14862" width="0" style="523" hidden="1" customWidth="1"/>
    <col min="14863" max="14863" width="3.7109375" style="523" customWidth="1"/>
    <col min="14864" max="14864" width="11.140625" style="523" bestFit="1" customWidth="1"/>
    <col min="14865" max="14866" width="10.5703125" style="523"/>
    <col min="14867" max="14867" width="11.140625" style="523" customWidth="1"/>
    <col min="14868" max="15097" width="10.5703125" style="523"/>
    <col min="15098" max="15105" width="0" style="523" hidden="1" customWidth="1"/>
    <col min="15106" max="15106" width="3.7109375" style="523" customWidth="1"/>
    <col min="15107" max="15107" width="3.85546875" style="523" customWidth="1"/>
    <col min="15108" max="15108" width="3.7109375" style="523" customWidth="1"/>
    <col min="15109" max="15109" width="12.7109375" style="523" customWidth="1"/>
    <col min="15110" max="15110" width="52.7109375" style="523" customWidth="1"/>
    <col min="15111" max="15114" width="0" style="523" hidden="1" customWidth="1"/>
    <col min="15115" max="15115" width="12.28515625" style="523" customWidth="1"/>
    <col min="15116" max="15116" width="6.42578125" style="523" customWidth="1"/>
    <col min="15117" max="15117" width="12.28515625" style="523" customWidth="1"/>
    <col min="15118" max="15118" width="0" style="523" hidden="1" customWidth="1"/>
    <col min="15119" max="15119" width="3.7109375" style="523" customWidth="1"/>
    <col min="15120" max="15120" width="11.140625" style="523" bestFit="1" customWidth="1"/>
    <col min="15121" max="15122" width="10.5703125" style="523"/>
    <col min="15123" max="15123" width="11.140625" style="523" customWidth="1"/>
    <col min="15124" max="15353" width="10.5703125" style="523"/>
    <col min="15354" max="15361" width="0" style="523" hidden="1" customWidth="1"/>
    <col min="15362" max="15362" width="3.7109375" style="523" customWidth="1"/>
    <col min="15363" max="15363" width="3.85546875" style="523" customWidth="1"/>
    <col min="15364" max="15364" width="3.7109375" style="523" customWidth="1"/>
    <col min="15365" max="15365" width="12.7109375" style="523" customWidth="1"/>
    <col min="15366" max="15366" width="52.7109375" style="523" customWidth="1"/>
    <col min="15367" max="15370" width="0" style="523" hidden="1" customWidth="1"/>
    <col min="15371" max="15371" width="12.28515625" style="523" customWidth="1"/>
    <col min="15372" max="15372" width="6.42578125" style="523" customWidth="1"/>
    <col min="15373" max="15373" width="12.28515625" style="523" customWidth="1"/>
    <col min="15374" max="15374" width="0" style="523" hidden="1" customWidth="1"/>
    <col min="15375" max="15375" width="3.7109375" style="523" customWidth="1"/>
    <col min="15376" max="15376" width="11.140625" style="523" bestFit="1" customWidth="1"/>
    <col min="15377" max="15378" width="10.5703125" style="523"/>
    <col min="15379" max="15379" width="11.140625" style="523" customWidth="1"/>
    <col min="15380" max="15609" width="10.5703125" style="523"/>
    <col min="15610" max="15617" width="0" style="523" hidden="1" customWidth="1"/>
    <col min="15618" max="15618" width="3.7109375" style="523" customWidth="1"/>
    <col min="15619" max="15619" width="3.85546875" style="523" customWidth="1"/>
    <col min="15620" max="15620" width="3.7109375" style="523" customWidth="1"/>
    <col min="15621" max="15621" width="12.7109375" style="523" customWidth="1"/>
    <col min="15622" max="15622" width="52.7109375" style="523" customWidth="1"/>
    <col min="15623" max="15626" width="0" style="523" hidden="1" customWidth="1"/>
    <col min="15627" max="15627" width="12.28515625" style="523" customWidth="1"/>
    <col min="15628" max="15628" width="6.42578125" style="523" customWidth="1"/>
    <col min="15629" max="15629" width="12.28515625" style="523" customWidth="1"/>
    <col min="15630" max="15630" width="0" style="523" hidden="1" customWidth="1"/>
    <col min="15631" max="15631" width="3.7109375" style="523" customWidth="1"/>
    <col min="15632" max="15632" width="11.140625" style="523" bestFit="1" customWidth="1"/>
    <col min="15633" max="15634" width="10.5703125" style="523"/>
    <col min="15635" max="15635" width="11.140625" style="523" customWidth="1"/>
    <col min="15636" max="15865" width="10.5703125" style="523"/>
    <col min="15866" max="15873" width="0" style="523" hidden="1" customWidth="1"/>
    <col min="15874" max="15874" width="3.7109375" style="523" customWidth="1"/>
    <col min="15875" max="15875" width="3.85546875" style="523" customWidth="1"/>
    <col min="15876" max="15876" width="3.7109375" style="523" customWidth="1"/>
    <col min="15877" max="15877" width="12.7109375" style="523" customWidth="1"/>
    <col min="15878" max="15878" width="52.7109375" style="523" customWidth="1"/>
    <col min="15879" max="15882" width="0" style="523" hidden="1" customWidth="1"/>
    <col min="15883" max="15883" width="12.28515625" style="523" customWidth="1"/>
    <col min="15884" max="15884" width="6.42578125" style="523" customWidth="1"/>
    <col min="15885" max="15885" width="12.28515625" style="523" customWidth="1"/>
    <col min="15886" max="15886" width="0" style="523" hidden="1" customWidth="1"/>
    <col min="15887" max="15887" width="3.7109375" style="523" customWidth="1"/>
    <col min="15888" max="15888" width="11.140625" style="523" bestFit="1" customWidth="1"/>
    <col min="15889" max="15890" width="10.5703125" style="523"/>
    <col min="15891" max="15891" width="11.140625" style="523" customWidth="1"/>
    <col min="15892" max="16121" width="10.5703125" style="523"/>
    <col min="16122" max="16129" width="0" style="523" hidden="1" customWidth="1"/>
    <col min="16130" max="16130" width="3.7109375" style="523" customWidth="1"/>
    <col min="16131" max="16131" width="3.85546875" style="523" customWidth="1"/>
    <col min="16132" max="16132" width="3.7109375" style="523" customWidth="1"/>
    <col min="16133" max="16133" width="12.7109375" style="523" customWidth="1"/>
    <col min="16134" max="16134" width="52.7109375" style="523" customWidth="1"/>
    <col min="16135" max="16138" width="0" style="523" hidden="1" customWidth="1"/>
    <col min="16139" max="16139" width="12.28515625" style="523" customWidth="1"/>
    <col min="16140" max="16140" width="6.42578125" style="523" customWidth="1"/>
    <col min="16141" max="16141" width="12.28515625" style="523" customWidth="1"/>
    <col min="16142" max="16142" width="0" style="523" hidden="1" customWidth="1"/>
    <col min="16143" max="16143" width="3.7109375" style="523" customWidth="1"/>
    <col min="16144" max="16144" width="11.140625" style="523" bestFit="1" customWidth="1"/>
    <col min="16145" max="16146" width="10.5703125" style="523"/>
    <col min="16147" max="16147" width="11.140625" style="523" customWidth="1"/>
    <col min="16148" max="16384" width="10.5703125" style="523"/>
  </cols>
  <sheetData>
    <row r="1" spans="1:29" hidden="1">
      <c r="Q1" s="583"/>
      <c r="R1" s="583"/>
    </row>
    <row r="2" spans="1:29" hidden="1">
      <c r="U2" s="583"/>
    </row>
    <row r="3" spans="1:29" hidden="1"/>
    <row r="4" spans="1:29" ht="3" customHeight="1">
      <c r="J4" s="529"/>
      <c r="K4" s="529"/>
      <c r="L4" s="524"/>
      <c r="M4" s="524"/>
      <c r="N4" s="524"/>
      <c r="O4" s="532"/>
      <c r="P4" s="532"/>
      <c r="Q4" s="532"/>
      <c r="R4" s="532"/>
      <c r="S4" s="532"/>
      <c r="T4" s="532"/>
      <c r="U4" s="532"/>
    </row>
    <row r="5" spans="1:29" ht="22.5" customHeight="1">
      <c r="J5" s="529"/>
      <c r="K5" s="529"/>
      <c r="L5" s="1223" t="s">
        <v>632</v>
      </c>
      <c r="M5" s="1223"/>
      <c r="N5" s="1223"/>
      <c r="O5" s="1223"/>
      <c r="P5" s="1223"/>
      <c r="Q5" s="1223"/>
      <c r="R5" s="1223"/>
      <c r="S5" s="1223"/>
      <c r="T5" s="1223"/>
      <c r="U5" s="664"/>
    </row>
    <row r="6" spans="1:29" ht="3" customHeight="1">
      <c r="J6" s="529"/>
      <c r="K6" s="529"/>
      <c r="L6" s="524"/>
      <c r="M6" s="524"/>
      <c r="N6" s="524"/>
      <c r="O6" s="528"/>
      <c r="P6" s="528"/>
      <c r="Q6" s="528"/>
      <c r="R6" s="528"/>
      <c r="S6" s="528"/>
      <c r="T6" s="528"/>
      <c r="U6" s="528"/>
      <c r="V6" s="532"/>
    </row>
    <row r="7" spans="1:29" s="570" customFormat="1" ht="22.5">
      <c r="A7" s="590"/>
      <c r="B7" s="590"/>
      <c r="C7" s="590"/>
      <c r="D7" s="590"/>
      <c r="E7" s="590"/>
      <c r="F7" s="590"/>
      <c r="G7" s="590"/>
      <c r="H7" s="590"/>
      <c r="L7" s="499"/>
      <c r="M7" s="617" t="s">
        <v>503</v>
      </c>
      <c r="N7" s="666"/>
      <c r="O7" s="1229" t="str">
        <f>IF(NameOrPr_ch="",IF(NameOrPr="","",NameOrPr),NameOrPr_ch)</f>
        <v>Региональная служба по тарифам Ростовской области</v>
      </c>
      <c r="P7" s="1229"/>
      <c r="Q7" s="1229"/>
      <c r="R7" s="1229"/>
      <c r="S7" s="1229"/>
      <c r="T7" s="1229"/>
      <c r="U7" s="582"/>
      <c r="V7" s="582"/>
      <c r="W7" s="519"/>
      <c r="X7" s="590"/>
      <c r="Y7" s="590"/>
      <c r="Z7" s="590"/>
      <c r="AA7" s="590"/>
      <c r="AB7" s="590"/>
      <c r="AC7" s="590"/>
    </row>
    <row r="8" spans="1:29" s="570" customFormat="1" ht="18.75">
      <c r="A8" s="590"/>
      <c r="B8" s="590"/>
      <c r="C8" s="590"/>
      <c r="D8" s="590"/>
      <c r="E8" s="590"/>
      <c r="F8" s="590"/>
      <c r="G8" s="590"/>
      <c r="H8" s="590"/>
      <c r="L8" s="499"/>
      <c r="M8" s="617" t="s">
        <v>597</v>
      </c>
      <c r="N8" s="666"/>
      <c r="O8" s="1229" t="str">
        <f>IF(datePr_ch="",IF(datePr="","",datePr),datePr_ch)</f>
        <v>17.12.2018</v>
      </c>
      <c r="P8" s="1229"/>
      <c r="Q8" s="1229"/>
      <c r="R8" s="1229"/>
      <c r="S8" s="1229"/>
      <c r="T8" s="1229"/>
      <c r="U8" s="582"/>
      <c r="V8" s="582"/>
      <c r="W8" s="519"/>
      <c r="X8" s="590"/>
      <c r="Y8" s="590"/>
      <c r="Z8" s="590"/>
      <c r="AA8" s="590"/>
      <c r="AB8" s="590"/>
      <c r="AC8" s="590"/>
    </row>
    <row r="9" spans="1:29" s="570" customFormat="1" ht="18.75">
      <c r="A9" s="590"/>
      <c r="B9" s="590"/>
      <c r="C9" s="590"/>
      <c r="D9" s="590"/>
      <c r="E9" s="590"/>
      <c r="F9" s="590"/>
      <c r="G9" s="590"/>
      <c r="H9" s="590"/>
      <c r="L9" s="552"/>
      <c r="M9" s="617" t="s">
        <v>596</v>
      </c>
      <c r="N9" s="666"/>
      <c r="O9" s="1229" t="str">
        <f>IF(numberPr_ch="",IF(numberPr="","",numberPr),numberPr_ch)</f>
        <v>83/55</v>
      </c>
      <c r="P9" s="1229"/>
      <c r="Q9" s="1229"/>
      <c r="R9" s="1229"/>
      <c r="S9" s="1229"/>
      <c r="T9" s="1229"/>
      <c r="U9" s="582"/>
      <c r="V9" s="582"/>
      <c r="W9" s="519"/>
      <c r="X9" s="590"/>
      <c r="Y9" s="590"/>
      <c r="Z9" s="590"/>
      <c r="AA9" s="590"/>
      <c r="AB9" s="590"/>
      <c r="AC9" s="590"/>
    </row>
    <row r="10" spans="1:29" s="570" customFormat="1" ht="18.75">
      <c r="A10" s="590"/>
      <c r="B10" s="590"/>
      <c r="C10" s="590"/>
      <c r="D10" s="590"/>
      <c r="E10" s="590"/>
      <c r="F10" s="590"/>
      <c r="G10" s="590"/>
      <c r="H10" s="590"/>
      <c r="L10" s="552"/>
      <c r="M10" s="617" t="s">
        <v>502</v>
      </c>
      <c r="N10" s="666"/>
      <c r="O10" s="1229" t="str">
        <f>IF(IstPub_ch="",IF(IstPub="","",IstPub),IstPub_ch)</f>
        <v>www.rst.donland.ru</v>
      </c>
      <c r="P10" s="1229"/>
      <c r="Q10" s="1229"/>
      <c r="R10" s="1229"/>
      <c r="S10" s="1229"/>
      <c r="T10" s="1229"/>
      <c r="U10" s="582"/>
      <c r="V10" s="582"/>
      <c r="W10" s="519"/>
      <c r="X10" s="590"/>
      <c r="Y10" s="590"/>
      <c r="Z10" s="590"/>
      <c r="AA10" s="590"/>
      <c r="AB10" s="590"/>
      <c r="AC10" s="590"/>
    </row>
    <row r="11" spans="1:29" s="570" customFormat="1" ht="11.25" hidden="1">
      <c r="A11" s="590"/>
      <c r="B11" s="590"/>
      <c r="C11" s="590"/>
      <c r="D11" s="590"/>
      <c r="E11" s="590"/>
      <c r="F11" s="590"/>
      <c r="G11" s="590"/>
      <c r="H11" s="590"/>
      <c r="L11" s="1224"/>
      <c r="M11" s="1224"/>
      <c r="N11" s="566"/>
      <c r="O11" s="582"/>
      <c r="P11" s="582"/>
      <c r="Q11" s="582"/>
      <c r="R11" s="582"/>
      <c r="S11" s="582"/>
      <c r="T11" s="582"/>
      <c r="U11" s="588" t="s">
        <v>373</v>
      </c>
      <c r="X11" s="590"/>
      <c r="Y11" s="590"/>
      <c r="Z11" s="590"/>
      <c r="AA11" s="590"/>
      <c r="AB11" s="590"/>
      <c r="AC11" s="590"/>
    </row>
    <row r="12" spans="1:29">
      <c r="J12" s="529"/>
      <c r="K12" s="529"/>
      <c r="L12" s="524"/>
      <c r="M12" s="524"/>
      <c r="N12" s="502"/>
      <c r="O12" s="1230"/>
      <c r="P12" s="1230"/>
      <c r="Q12" s="1230"/>
      <c r="R12" s="1230"/>
      <c r="S12" s="1230"/>
      <c r="T12" s="1230"/>
      <c r="U12" s="1230"/>
    </row>
    <row r="13" spans="1:29">
      <c r="J13" s="529"/>
      <c r="K13" s="529"/>
      <c r="L13" s="1161" t="s">
        <v>454</v>
      </c>
      <c r="M13" s="1161"/>
      <c r="N13" s="1161"/>
      <c r="O13" s="1161"/>
      <c r="P13" s="1161"/>
      <c r="Q13" s="1161"/>
      <c r="R13" s="1161"/>
      <c r="S13" s="1161"/>
      <c r="T13" s="1161"/>
      <c r="U13" s="1161"/>
      <c r="V13" s="1161"/>
      <c r="W13" s="1161" t="s">
        <v>455</v>
      </c>
    </row>
    <row r="14" spans="1:29" ht="14.25" customHeight="1">
      <c r="J14" s="529"/>
      <c r="K14" s="529"/>
      <c r="L14" s="1236" t="s">
        <v>92</v>
      </c>
      <c r="M14" s="1236" t="s">
        <v>640</v>
      </c>
      <c r="N14" s="661"/>
      <c r="O14" s="1237" t="s">
        <v>642</v>
      </c>
      <c r="P14" s="1238"/>
      <c r="Q14" s="1238"/>
      <c r="R14" s="1238"/>
      <c r="S14" s="1238"/>
      <c r="T14" s="1239"/>
      <c r="U14" s="1220" t="s">
        <v>341</v>
      </c>
      <c r="V14" s="1233" t="s">
        <v>275</v>
      </c>
      <c r="W14" s="1161"/>
    </row>
    <row r="15" spans="1:29" ht="14.25" customHeight="1">
      <c r="J15" s="529"/>
      <c r="K15" s="529"/>
      <c r="L15" s="1236"/>
      <c r="M15" s="1236"/>
      <c r="N15" s="662"/>
      <c r="O15" s="1242" t="s">
        <v>606</v>
      </c>
      <c r="P15" s="1240" t="s">
        <v>271</v>
      </c>
      <c r="Q15" s="1241"/>
      <c r="R15" s="1217" t="s">
        <v>655</v>
      </c>
      <c r="S15" s="1218"/>
      <c r="T15" s="1219"/>
      <c r="U15" s="1221"/>
      <c r="V15" s="1234"/>
      <c r="W15" s="1161"/>
    </row>
    <row r="16" spans="1:29" ht="33.75" customHeight="1">
      <c r="J16" s="529"/>
      <c r="K16" s="529"/>
      <c r="L16" s="1236"/>
      <c r="M16" s="1236"/>
      <c r="N16" s="663"/>
      <c r="O16" s="1243"/>
      <c r="P16" s="535" t="s">
        <v>607</v>
      </c>
      <c r="Q16" s="535" t="s">
        <v>6</v>
      </c>
      <c r="R16" s="536" t="s">
        <v>274</v>
      </c>
      <c r="S16" s="1231" t="s">
        <v>273</v>
      </c>
      <c r="T16" s="1232"/>
      <c r="U16" s="1222"/>
      <c r="V16" s="1235"/>
      <c r="W16" s="1161"/>
    </row>
    <row r="17" spans="1:29">
      <c r="J17" s="529"/>
      <c r="K17" s="569">
        <v>1</v>
      </c>
      <c r="L17" s="647" t="s">
        <v>93</v>
      </c>
      <c r="M17" s="647" t="s">
        <v>49</v>
      </c>
      <c r="N17" s="649" t="str">
        <f ca="1">OFFSET(N17,0,-1)</f>
        <v>2</v>
      </c>
      <c r="O17" s="648">
        <f ca="1">OFFSET(O17,0,-1)+1</f>
        <v>3</v>
      </c>
      <c r="P17" s="648">
        <f ca="1">OFFSET(P17,0,-1)+1</f>
        <v>4</v>
      </c>
      <c r="Q17" s="648">
        <f ca="1">OFFSET(Q17,0,-1)+1</f>
        <v>5</v>
      </c>
      <c r="R17" s="648">
        <f ca="1">OFFSET(R17,0,-1)+1</f>
        <v>6</v>
      </c>
      <c r="S17" s="1225">
        <f ca="1">OFFSET(S17,0,-1)+1</f>
        <v>7</v>
      </c>
      <c r="T17" s="1225"/>
      <c r="U17" s="648">
        <f ca="1">OFFSET(U17,0,-2)+1</f>
        <v>8</v>
      </c>
      <c r="V17" s="649">
        <f ca="1">OFFSET(V17,0,-1)</f>
        <v>8</v>
      </c>
      <c r="W17" s="648">
        <f ca="1">OFFSET(W17,0,-1)+1</f>
        <v>9</v>
      </c>
    </row>
    <row r="18" spans="1:29" ht="22.5">
      <c r="A18" s="1209">
        <v>1</v>
      </c>
      <c r="B18" s="865"/>
      <c r="C18" s="865"/>
      <c r="D18" s="865"/>
      <c r="E18" s="866"/>
      <c r="F18" s="867"/>
      <c r="G18" s="867"/>
      <c r="H18" s="867"/>
      <c r="I18" s="868"/>
      <c r="J18" s="863"/>
      <c r="K18" s="870"/>
      <c r="L18" s="593">
        <f>mergeValue(A18)</f>
        <v>1</v>
      </c>
      <c r="M18" s="641" t="s">
        <v>20</v>
      </c>
      <c r="N18" s="646"/>
      <c r="O18" s="1210"/>
      <c r="P18" s="1210"/>
      <c r="Q18" s="1210"/>
      <c r="R18" s="1210"/>
      <c r="S18" s="1210"/>
      <c r="T18" s="1210"/>
      <c r="U18" s="1210"/>
      <c r="V18" s="1210"/>
      <c r="W18" s="630" t="s">
        <v>477</v>
      </c>
      <c r="Y18" s="589"/>
      <c r="Z18" s="589" t="str">
        <f t="shared" ref="Z18:Z31" si="0">IF(M18="","",M18 )</f>
        <v>Наименование тарифа</v>
      </c>
      <c r="AA18" s="589"/>
      <c r="AB18" s="589"/>
      <c r="AC18" s="589"/>
    </row>
    <row r="19" spans="1:29" ht="22.5">
      <c r="A19" s="1209"/>
      <c r="B19" s="1209">
        <v>1</v>
      </c>
      <c r="C19" s="865"/>
      <c r="D19" s="865"/>
      <c r="E19" s="867"/>
      <c r="F19" s="867"/>
      <c r="G19" s="867"/>
      <c r="H19" s="867"/>
      <c r="I19" s="862"/>
      <c r="J19" s="861"/>
      <c r="K19" s="864"/>
      <c r="L19" s="593" t="str">
        <f>mergeValue(A19) &amp;"."&amp; mergeValue(B19)</f>
        <v>1.1</v>
      </c>
      <c r="M19" s="546" t="s">
        <v>16</v>
      </c>
      <c r="N19" s="646"/>
      <c r="O19" s="1210"/>
      <c r="P19" s="1210"/>
      <c r="Q19" s="1210"/>
      <c r="R19" s="1210"/>
      <c r="S19" s="1210"/>
      <c r="T19" s="1210"/>
      <c r="U19" s="1210"/>
      <c r="V19" s="1210"/>
      <c r="W19" s="630" t="s">
        <v>478</v>
      </c>
      <c r="Y19" s="589"/>
      <c r="Z19" s="589" t="str">
        <f t="shared" si="0"/>
        <v>Территория действия тарифа</v>
      </c>
      <c r="AA19" s="589"/>
      <c r="AB19" s="589"/>
      <c r="AC19" s="589"/>
    </row>
    <row r="20" spans="1:29" ht="22.5">
      <c r="A20" s="1209"/>
      <c r="B20" s="1209"/>
      <c r="C20" s="1209">
        <v>1</v>
      </c>
      <c r="D20" s="865"/>
      <c r="E20" s="867"/>
      <c r="F20" s="867"/>
      <c r="G20" s="867"/>
      <c r="H20" s="867"/>
      <c r="I20" s="869"/>
      <c r="J20" s="861"/>
      <c r="K20" s="864"/>
      <c r="L20" s="593" t="str">
        <f>mergeValue(A20) &amp;"."&amp; mergeValue(B20)&amp;"."&amp; mergeValue(C20)</f>
        <v>1.1.1</v>
      </c>
      <c r="M20" s="547" t="s">
        <v>7</v>
      </c>
      <c r="N20" s="646"/>
      <c r="O20" s="1210"/>
      <c r="P20" s="1210"/>
      <c r="Q20" s="1210"/>
      <c r="R20" s="1210"/>
      <c r="S20" s="1210"/>
      <c r="T20" s="1210"/>
      <c r="U20" s="1210"/>
      <c r="V20" s="1210"/>
      <c r="W20" s="630" t="s">
        <v>634</v>
      </c>
      <c r="Y20" s="589"/>
      <c r="Z20" s="589" t="str">
        <f t="shared" si="0"/>
        <v xml:space="preserve">Наименование системы теплоснабжения </v>
      </c>
      <c r="AA20" s="589"/>
      <c r="AB20" s="589"/>
      <c r="AC20" s="589"/>
    </row>
    <row r="21" spans="1:29" ht="22.5">
      <c r="A21" s="1209"/>
      <c r="B21" s="1209"/>
      <c r="C21" s="1209"/>
      <c r="D21" s="1209">
        <v>1</v>
      </c>
      <c r="E21" s="867"/>
      <c r="F21" s="867"/>
      <c r="G21" s="867"/>
      <c r="H21" s="867"/>
      <c r="I21" s="869"/>
      <c r="J21" s="861"/>
      <c r="K21" s="864"/>
      <c r="L21" s="593" t="str">
        <f>mergeValue(A21) &amp;"."&amp; mergeValue(B21)&amp;"."&amp; mergeValue(C21)&amp;"."&amp; mergeValue(D21)</f>
        <v>1.1.1.1</v>
      </c>
      <c r="M21" s="548" t="s">
        <v>22</v>
      </c>
      <c r="N21" s="646"/>
      <c r="O21" s="1210"/>
      <c r="P21" s="1210"/>
      <c r="Q21" s="1210"/>
      <c r="R21" s="1210"/>
      <c r="S21" s="1210"/>
      <c r="T21" s="1210"/>
      <c r="U21" s="1210"/>
      <c r="V21" s="1210"/>
      <c r="W21" s="630" t="s">
        <v>635</v>
      </c>
      <c r="Y21" s="589"/>
      <c r="Z21" s="589" t="str">
        <f t="shared" si="0"/>
        <v xml:space="preserve">Источник тепловой энергии  </v>
      </c>
      <c r="AA21" s="589"/>
      <c r="AB21" s="589"/>
      <c r="AC21" s="589"/>
    </row>
    <row r="22" spans="1:29" ht="101.25">
      <c r="A22" s="1209"/>
      <c r="B22" s="1209"/>
      <c r="C22" s="1209"/>
      <c r="D22" s="1209"/>
      <c r="E22" s="1209">
        <v>1</v>
      </c>
      <c r="F22" s="867"/>
      <c r="G22" s="867"/>
      <c r="H22" s="865">
        <v>1</v>
      </c>
      <c r="I22" s="1209">
        <v>1</v>
      </c>
      <c r="J22" s="867"/>
      <c r="K22" s="872"/>
      <c r="L22" s="593" t="str">
        <f>mergeValue(A22) &amp;"."&amp; mergeValue(B22)&amp;"."&amp; mergeValue(C22)&amp;"."&amp; mergeValue(D22)&amp;"."&amp; mergeValue(E22)</f>
        <v>1.1.1.1.1</v>
      </c>
      <c r="M22" s="554" t="s">
        <v>9</v>
      </c>
      <c r="N22" s="646"/>
      <c r="O22" s="1211"/>
      <c r="P22" s="1211"/>
      <c r="Q22" s="1211"/>
      <c r="R22" s="1211"/>
      <c r="S22" s="1211"/>
      <c r="T22" s="1211"/>
      <c r="U22" s="1211"/>
      <c r="V22" s="1211"/>
      <c r="W22" s="630" t="s">
        <v>639</v>
      </c>
      <c r="Y22" s="589"/>
      <c r="Z22" s="589" t="str">
        <f t="shared" si="0"/>
        <v>Схема подключения теплопотребляющей установки к коллектору источника тепловой энергии</v>
      </c>
      <c r="AA22" s="589"/>
      <c r="AB22" s="589"/>
      <c r="AC22" s="589"/>
    </row>
    <row r="23" spans="1:29" ht="90">
      <c r="A23" s="1209"/>
      <c r="B23" s="1209"/>
      <c r="C23" s="1209"/>
      <c r="D23" s="1209"/>
      <c r="E23" s="1209"/>
      <c r="F23" s="1209">
        <v>1</v>
      </c>
      <c r="G23" s="865"/>
      <c r="H23" s="865"/>
      <c r="I23" s="1209"/>
      <c r="J23" s="1209">
        <v>1</v>
      </c>
      <c r="K23" s="873"/>
      <c r="L23" s="593" t="str">
        <f>mergeValue(A23) &amp;"."&amp; mergeValue(B23)&amp;"."&amp; mergeValue(C23)&amp;"."&amp; mergeValue(D23)&amp;"."&amp; mergeValue(E23)&amp;"."&amp; mergeValue(F23)</f>
        <v>1.1.1.1.1.1</v>
      </c>
      <c r="M23" s="555" t="s">
        <v>10</v>
      </c>
      <c r="N23" s="646"/>
      <c r="O23" s="1212"/>
      <c r="P23" s="1213"/>
      <c r="Q23" s="1213"/>
      <c r="R23" s="1213"/>
      <c r="S23" s="1213"/>
      <c r="T23" s="1213"/>
      <c r="U23" s="1213"/>
      <c r="V23" s="1214"/>
      <c r="W23" s="630" t="s">
        <v>637</v>
      </c>
      <c r="Y23" s="589"/>
      <c r="Z23" s="589" t="str">
        <f t="shared" si="0"/>
        <v>Группа потребителей</v>
      </c>
      <c r="AA23" s="589"/>
      <c r="AB23" s="589"/>
      <c r="AC23" s="589"/>
    </row>
    <row r="24" spans="1:29" ht="189" customHeight="1">
      <c r="A24" s="1209"/>
      <c r="B24" s="1209"/>
      <c r="C24" s="1209"/>
      <c r="D24" s="1209"/>
      <c r="E24" s="1209"/>
      <c r="F24" s="1209"/>
      <c r="G24" s="865">
        <v>1</v>
      </c>
      <c r="H24" s="865"/>
      <c r="I24" s="1209"/>
      <c r="J24" s="1209"/>
      <c r="K24" s="873">
        <v>1</v>
      </c>
      <c r="L24" s="593" t="str">
        <f>mergeValue(A24) &amp;"."&amp; mergeValue(B24)&amp;"."&amp; mergeValue(C24)&amp;"."&amp; mergeValue(D24)&amp;"."&amp; mergeValue(E24)&amp;"."&amp; mergeValue(F24)&amp;"."&amp; mergeValue(G24)</f>
        <v>1.1.1.1.1.1.1</v>
      </c>
      <c r="M24" s="1069"/>
      <c r="N24" s="646"/>
      <c r="O24" s="562"/>
      <c r="P24" s="562"/>
      <c r="Q24" s="1094"/>
      <c r="R24" s="1215"/>
      <c r="S24" s="1216" t="s">
        <v>84</v>
      </c>
      <c r="T24" s="1215"/>
      <c r="U24" s="1216" t="s">
        <v>85</v>
      </c>
      <c r="V24" s="562"/>
      <c r="W24" s="1226" t="s">
        <v>656</v>
      </c>
      <c r="X24" s="585" t="str">
        <f>strCheckDate(O25:V25)</f>
        <v/>
      </c>
      <c r="Y24" s="589"/>
      <c r="Z24" s="589" t="str">
        <f t="shared" si="0"/>
        <v/>
      </c>
      <c r="AA24" s="589"/>
      <c r="AB24" s="589"/>
      <c r="AC24" s="589"/>
    </row>
    <row r="25" spans="1:29" ht="11.25" hidden="1" customHeight="1">
      <c r="A25" s="1209"/>
      <c r="B25" s="1209"/>
      <c r="C25" s="1209"/>
      <c r="D25" s="1209"/>
      <c r="E25" s="1209"/>
      <c r="F25" s="1209"/>
      <c r="G25" s="865"/>
      <c r="H25" s="865"/>
      <c r="I25" s="1209"/>
      <c r="J25" s="1209"/>
      <c r="K25" s="873"/>
      <c r="L25" s="600"/>
      <c r="M25" s="646"/>
      <c r="N25" s="646"/>
      <c r="O25" s="562"/>
      <c r="P25" s="562"/>
      <c r="Q25" s="584" t="str">
        <f>R24 &amp; "-" &amp; T24</f>
        <v>-</v>
      </c>
      <c r="R25" s="1215"/>
      <c r="S25" s="1216"/>
      <c r="T25" s="1215"/>
      <c r="U25" s="1216"/>
      <c r="V25" s="562"/>
      <c r="W25" s="1227"/>
      <c r="Y25" s="589"/>
      <c r="Z25" s="589" t="str">
        <f t="shared" si="0"/>
        <v/>
      </c>
      <c r="AA25" s="589"/>
      <c r="AB25" s="589"/>
      <c r="AC25" s="589"/>
    </row>
    <row r="26" spans="1:29" ht="15" customHeight="1">
      <c r="A26" s="1209"/>
      <c r="B26" s="1209"/>
      <c r="C26" s="1209"/>
      <c r="D26" s="1209"/>
      <c r="E26" s="1209"/>
      <c r="F26" s="1209"/>
      <c r="G26" s="867"/>
      <c r="H26" s="865"/>
      <c r="I26" s="1209"/>
      <c r="J26" s="1209"/>
      <c r="K26" s="872"/>
      <c r="L26" s="538"/>
      <c r="M26" s="557" t="s">
        <v>25</v>
      </c>
      <c r="N26" s="564"/>
      <c r="O26" s="564"/>
      <c r="P26" s="564"/>
      <c r="Q26" s="564"/>
      <c r="R26" s="564"/>
      <c r="S26" s="564"/>
      <c r="T26" s="564"/>
      <c r="U26" s="564"/>
      <c r="V26" s="560"/>
      <c r="W26" s="1228"/>
      <c r="Y26" s="589"/>
      <c r="Z26" s="589" t="str">
        <f t="shared" si="0"/>
        <v>Добавить вид теплоносителя (параметры теплоносителя)</v>
      </c>
      <c r="AA26" s="589"/>
      <c r="AB26" s="589"/>
      <c r="AC26" s="589"/>
    </row>
    <row r="27" spans="1:29" ht="15" customHeight="1">
      <c r="A27" s="1209"/>
      <c r="B27" s="1209"/>
      <c r="C27" s="1209"/>
      <c r="D27" s="1209"/>
      <c r="E27" s="1209"/>
      <c r="F27" s="867"/>
      <c r="G27" s="867"/>
      <c r="H27" s="865"/>
      <c r="I27" s="1209"/>
      <c r="J27" s="867"/>
      <c r="K27" s="872"/>
      <c r="L27" s="538"/>
      <c r="M27" s="556" t="s">
        <v>11</v>
      </c>
      <c r="N27" s="564"/>
      <c r="O27" s="564"/>
      <c r="P27" s="564"/>
      <c r="Q27" s="564"/>
      <c r="R27" s="564"/>
      <c r="S27" s="564"/>
      <c r="T27" s="564"/>
      <c r="U27" s="563"/>
      <c r="V27" s="564"/>
      <c r="W27" s="665"/>
      <c r="Y27" s="589"/>
      <c r="Z27" s="589" t="str">
        <f t="shared" si="0"/>
        <v>Добавить группу потребителей</v>
      </c>
      <c r="AA27" s="589"/>
      <c r="AB27" s="589"/>
      <c r="AC27" s="589"/>
    </row>
    <row r="28" spans="1:29" ht="15" customHeight="1">
      <c r="A28" s="1209"/>
      <c r="B28" s="1209"/>
      <c r="C28" s="1209"/>
      <c r="D28" s="1209"/>
      <c r="E28" s="871"/>
      <c r="F28" s="867"/>
      <c r="G28" s="867"/>
      <c r="H28" s="867"/>
      <c r="I28" s="863"/>
      <c r="J28" s="860"/>
      <c r="K28" s="870"/>
      <c r="L28" s="538"/>
      <c r="M28" s="551" t="s">
        <v>12</v>
      </c>
      <c r="N28" s="564"/>
      <c r="O28" s="564"/>
      <c r="P28" s="564"/>
      <c r="Q28" s="564"/>
      <c r="R28" s="564"/>
      <c r="S28" s="564"/>
      <c r="T28" s="564"/>
      <c r="U28" s="563"/>
      <c r="V28" s="564"/>
      <c r="W28" s="665"/>
      <c r="Y28" s="589"/>
      <c r="Z28" s="589" t="str">
        <f t="shared" si="0"/>
        <v>Добавить схему подключения</v>
      </c>
      <c r="AA28" s="589"/>
      <c r="AB28" s="589"/>
      <c r="AC28" s="589"/>
    </row>
    <row r="29" spans="1:29" ht="15" customHeight="1">
      <c r="A29" s="1209"/>
      <c r="B29" s="1209"/>
      <c r="C29" s="1209"/>
      <c r="D29" s="871"/>
      <c r="E29" s="871"/>
      <c r="F29" s="867"/>
      <c r="G29" s="867"/>
      <c r="H29" s="867"/>
      <c r="I29" s="863"/>
      <c r="J29" s="860"/>
      <c r="K29" s="870"/>
      <c r="L29" s="538"/>
      <c r="M29" s="550" t="s">
        <v>17</v>
      </c>
      <c r="N29" s="564"/>
      <c r="O29" s="564"/>
      <c r="P29" s="564"/>
      <c r="Q29" s="564"/>
      <c r="R29" s="564"/>
      <c r="S29" s="564"/>
      <c r="T29" s="564"/>
      <c r="U29" s="563"/>
      <c r="V29" s="564"/>
      <c r="W29" s="665"/>
      <c r="Y29" s="589"/>
      <c r="Z29" s="589" t="str">
        <f t="shared" si="0"/>
        <v>Добавить источник тепловой энергии</v>
      </c>
      <c r="AA29" s="589"/>
      <c r="AB29" s="589"/>
      <c r="AC29" s="589"/>
    </row>
    <row r="30" spans="1:29" ht="15" customHeight="1">
      <c r="A30" s="1209"/>
      <c r="B30" s="1209"/>
      <c r="C30" s="871"/>
      <c r="D30" s="871"/>
      <c r="E30" s="871"/>
      <c r="F30" s="871"/>
      <c r="G30" s="876"/>
      <c r="H30" s="863"/>
      <c r="I30" s="874"/>
      <c r="J30" s="860"/>
      <c r="K30" s="875"/>
      <c r="L30" s="538"/>
      <c r="M30" s="549" t="s">
        <v>18</v>
      </c>
      <c r="N30" s="564"/>
      <c r="O30" s="564"/>
      <c r="P30" s="564"/>
      <c r="Q30" s="564"/>
      <c r="R30" s="564"/>
      <c r="S30" s="564"/>
      <c r="T30" s="564"/>
      <c r="U30" s="563"/>
      <c r="V30" s="564"/>
      <c r="W30" s="665"/>
      <c r="Y30" s="589"/>
      <c r="Z30" s="589" t="str">
        <f t="shared" si="0"/>
        <v>Добавить наименование системы теплоснабжения</v>
      </c>
      <c r="AA30" s="589"/>
      <c r="AB30" s="589"/>
      <c r="AC30" s="589"/>
    </row>
    <row r="31" spans="1:29" ht="15" customHeight="1">
      <c r="A31" s="1209"/>
      <c r="B31" s="871"/>
      <c r="C31" s="871"/>
      <c r="D31" s="871"/>
      <c r="E31" s="871"/>
      <c r="F31" s="871"/>
      <c r="G31" s="876"/>
      <c r="H31" s="863"/>
      <c r="I31" s="863"/>
      <c r="J31" s="860"/>
      <c r="K31" s="870"/>
      <c r="L31" s="538"/>
      <c r="M31" s="558" t="s">
        <v>19</v>
      </c>
      <c r="N31" s="564"/>
      <c r="O31" s="564"/>
      <c r="P31" s="564"/>
      <c r="Q31" s="564"/>
      <c r="R31" s="564"/>
      <c r="S31" s="564"/>
      <c r="T31" s="564"/>
      <c r="U31" s="563"/>
      <c r="V31" s="564"/>
      <c r="W31" s="665"/>
      <c r="Y31" s="589"/>
      <c r="Z31" s="589" t="str">
        <f t="shared" si="0"/>
        <v>Добавить территорию действия тарифа</v>
      </c>
      <c r="AA31" s="589"/>
      <c r="AB31" s="589"/>
      <c r="AC31" s="589"/>
    </row>
    <row r="32" spans="1:29" s="522" customFormat="1" ht="15" customHeight="1">
      <c r="A32" s="859"/>
      <c r="B32" s="859"/>
      <c r="C32" s="859"/>
      <c r="D32" s="859"/>
      <c r="E32" s="859"/>
      <c r="F32" s="859"/>
      <c r="G32" s="859"/>
      <c r="H32" s="859"/>
      <c r="I32" s="859"/>
      <c r="J32" s="859"/>
      <c r="K32" s="859"/>
      <c r="L32" s="492"/>
      <c r="M32" s="565" t="s">
        <v>309</v>
      </c>
      <c r="N32" s="564"/>
      <c r="O32" s="564"/>
      <c r="P32" s="564"/>
      <c r="Q32" s="564"/>
      <c r="R32" s="564"/>
      <c r="S32" s="564"/>
      <c r="T32" s="564"/>
      <c r="U32" s="563"/>
      <c r="V32" s="564"/>
      <c r="W32" s="665"/>
      <c r="X32" s="587"/>
      <c r="Y32" s="587"/>
      <c r="Z32" s="587"/>
      <c r="AA32" s="587"/>
      <c r="AB32" s="587"/>
      <c r="AC32" s="587"/>
    </row>
    <row r="33" spans="1:29" ht="11.25">
      <c r="A33" s="523"/>
      <c r="B33" s="523"/>
      <c r="C33" s="523"/>
      <c r="D33" s="523"/>
      <c r="E33" s="523"/>
      <c r="F33" s="523"/>
      <c r="G33" s="523"/>
      <c r="H33" s="523"/>
      <c r="I33" s="523"/>
      <c r="J33" s="523"/>
      <c r="K33" s="523"/>
      <c r="X33" s="523"/>
      <c r="Y33" s="523"/>
      <c r="Z33" s="523"/>
      <c r="AA33" s="523"/>
      <c r="AB33" s="523"/>
      <c r="AC33" s="523"/>
    </row>
    <row r="34" spans="1:29" ht="90" customHeight="1">
      <c r="L34" s="1">
        <v>1</v>
      </c>
      <c r="M34" s="1202" t="s">
        <v>633</v>
      </c>
      <c r="N34" s="1202"/>
      <c r="O34" s="1202"/>
      <c r="P34" s="1202"/>
      <c r="Q34" s="1202"/>
      <c r="R34" s="1202"/>
      <c r="S34" s="1202"/>
      <c r="T34" s="1202"/>
      <c r="U34" s="1202"/>
      <c r="V34" s="1202"/>
      <c r="W34" s="1202"/>
    </row>
  </sheetData>
  <sheetProtection password="FA9C" sheet="1" objects="1" scenarios="1" formatColumns="0" formatRows="0"/>
  <dataConsolidate/>
  <mergeCells count="39">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 ref="L5:T5"/>
    <mergeCell ref="O9:T9"/>
    <mergeCell ref="O10:T10"/>
    <mergeCell ref="L11:M11"/>
    <mergeCell ref="O12:U12"/>
    <mergeCell ref="O7:T7"/>
    <mergeCell ref="O8:T8"/>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s>
  <dataValidations count="9">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WVX983058:WVX983065 WMB983058:WMB98306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formula1>900</formula1>
    </dataValidation>
    <dataValidation type="list" allowBlank="1" showInputMessage="1" errorTitle="Ошибка" error="Выберите значение из списка" prompt="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WVP983063:WVW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list" allowBlank="1" showInputMessage="1" showErrorMessage="1" errorTitle="Ошибка" error="Выберите значение из списка" sqref="WVN98306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JB24 M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R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R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R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R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R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R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R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R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R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R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R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R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R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R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VU983064 T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T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T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T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T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T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T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T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T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T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T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T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T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T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T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JG24 R24 WVU24 WLY2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T24 WVS24 WLW24 WCA24 VSE24 VII24 UYM24 UOQ24 UEU24 TUY24 TLC24 TBG24 SRK24 SHO24 RXS24 RNW24 REA24 QUE24 QKI24 QAM24 PQQ24 PGU24 OWY24 ONC24 ODG24 NTK24 NJO24 MZS24 MPW24 MGA24 LWE24 LMI24 LCM24 KSQ24 KIU24 JYY24 JPC24 JFG24 IVK24 ILO24 IBS24 HRW24 HIA24 GYE24 GOI24 GEM24 FUQ24 FKU24 FAY24 ERC24 EHG24 DXK24 DNO24 DDS24 CTW24 CKA24 CAE24 BQI24 BGM24 AWQ24 AMU24 ACY24 TC24"/>
    <dataValidation allowBlank="1" showInputMessage="1" showErrorMessage="1" prompt="Для выбора выполните двойной щелчок левой клавиши мыши по соответствующей ячейке." sqref="S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S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S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S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S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S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S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S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S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S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S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S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S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S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S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U262168 U327704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U393240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U458776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U524312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U589848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U655384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U720920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U786456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U851992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U917528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U983064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U65560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U131096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WVV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U24 JH24 S24 WVV24 WLZ24 WCD24 VSH24 VIL24 UYP24 UOT24 UEX24 TVB24 TLF24 TBJ24 SRN24 SHR24 RXV24 RNZ24 RED24 QUH24 QKL24 QAP24 PQT24 PGX24 OXB24 ONF24 ODJ24 NTN24 NJR24 MZV24 MPZ24 MGD24 LWH24 LML24 LCP24 KST24 KIX24 JZB24 JPF24 JFJ24 IVN24 ILR24 IBV24 HRZ24 HID24 GYH24 GOL24 GEP24 FUT24 FKX24 FBB24 ERF24 EHJ24 DXN24 DNR24 DDV24 CTZ24 CKD24 CAH24 BQL24 BGP24 AWT24 AMX24 ADB24 TF24 TD24 JJ2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U196632"/>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WVM983066:WVX983072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JA26:JL32 SW26:TH32 L26:V26 L131098:W131104 L196634:W196640 L262170:W262176 L327706:W327712 L393242:W393248 L458778:W458784 L524314:W524320 L589850:W589856 L655386:W655392 L720922:W720928 L786458:W786464 L851994:W852000 L917530:W917536 L983066:W983072 L65562:W65568 L27:W32"/>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1014" hidden="1" customWidth="1"/>
    <col min="2" max="4" width="3.7109375" style="1008" hidden="1" customWidth="1"/>
    <col min="5" max="5" width="3.7109375" style="809" customWidth="1"/>
    <col min="6" max="6" width="9.7109375" style="990" customWidth="1"/>
    <col min="7" max="7" width="37.7109375" style="990" customWidth="1"/>
    <col min="8" max="8" width="66.85546875" style="990" customWidth="1"/>
    <col min="9" max="9" width="115.7109375" style="990" customWidth="1"/>
    <col min="10" max="11" width="10.5703125" style="1008"/>
    <col min="12" max="12" width="11.140625" style="1008" customWidth="1"/>
    <col min="13" max="20" width="10.5703125" style="1008"/>
    <col min="21" max="16384" width="10.5703125" style="990"/>
  </cols>
  <sheetData>
    <row r="1" spans="1:20" ht="3" customHeight="1">
      <c r="A1" s="1014" t="s">
        <v>49</v>
      </c>
    </row>
    <row r="2" spans="1:20" ht="22.5">
      <c r="F2" s="1203" t="s">
        <v>492</v>
      </c>
      <c r="G2" s="1204"/>
      <c r="H2" s="1205"/>
      <c r="I2" s="806"/>
    </row>
    <row r="3" spans="1:20" ht="3" customHeight="1"/>
    <row r="4" spans="1:20" s="1007" customFormat="1" ht="11.25">
      <c r="A4" s="1013"/>
      <c r="B4" s="1013"/>
      <c r="C4" s="1013"/>
      <c r="D4" s="1013"/>
      <c r="F4" s="1161" t="s">
        <v>454</v>
      </c>
      <c r="G4" s="1161"/>
      <c r="H4" s="1161"/>
      <c r="I4" s="1206" t="s">
        <v>455</v>
      </c>
      <c r="J4" s="1013"/>
      <c r="K4" s="1013"/>
      <c r="L4" s="1013"/>
      <c r="M4" s="1013"/>
      <c r="N4" s="1013"/>
      <c r="O4" s="1013"/>
      <c r="P4" s="1013"/>
      <c r="Q4" s="1013"/>
      <c r="R4" s="1013"/>
      <c r="S4" s="1013"/>
      <c r="T4" s="1013"/>
    </row>
    <row r="5" spans="1:20" s="1007" customFormat="1" ht="11.25" customHeight="1">
      <c r="A5" s="1013"/>
      <c r="B5" s="1013"/>
      <c r="C5" s="1013"/>
      <c r="D5" s="1013"/>
      <c r="F5" s="1022" t="s">
        <v>92</v>
      </c>
      <c r="G5" s="810" t="s">
        <v>457</v>
      </c>
      <c r="H5" s="1031" t="s">
        <v>442</v>
      </c>
      <c r="I5" s="1206"/>
      <c r="J5" s="1013"/>
      <c r="K5" s="1013"/>
      <c r="L5" s="1013"/>
      <c r="M5" s="1013"/>
      <c r="N5" s="1013"/>
      <c r="O5" s="1013"/>
      <c r="P5" s="1013"/>
      <c r="Q5" s="1013"/>
      <c r="R5" s="1013"/>
      <c r="S5" s="1013"/>
      <c r="T5" s="1013"/>
    </row>
    <row r="6" spans="1:20" s="1007" customFormat="1" ht="12" customHeight="1">
      <c r="A6" s="1013"/>
      <c r="B6" s="1013"/>
      <c r="C6" s="1013"/>
      <c r="D6" s="1013"/>
      <c r="F6" s="811" t="s">
        <v>93</v>
      </c>
      <c r="G6" s="812">
        <v>2</v>
      </c>
      <c r="H6" s="813">
        <v>3</v>
      </c>
      <c r="I6" s="608">
        <v>4</v>
      </c>
      <c r="J6" s="1013">
        <v>4</v>
      </c>
      <c r="K6" s="1013"/>
      <c r="L6" s="1013"/>
      <c r="M6" s="1013"/>
      <c r="N6" s="1013"/>
      <c r="O6" s="1013"/>
      <c r="P6" s="1013"/>
      <c r="Q6" s="1013"/>
      <c r="R6" s="1013"/>
      <c r="S6" s="1013"/>
      <c r="T6" s="1013"/>
    </row>
    <row r="7" spans="1:20" s="1007" customFormat="1" ht="18.75">
      <c r="A7" s="1013"/>
      <c r="B7" s="1013"/>
      <c r="C7" s="1013"/>
      <c r="D7" s="1013"/>
      <c r="F7" s="1029">
        <v>1</v>
      </c>
      <c r="G7" s="815" t="s">
        <v>493</v>
      </c>
      <c r="H7" s="1027" t="str">
        <f>IF(dateCh="","",dateCh)</f>
        <v>26.12.2018</v>
      </c>
      <c r="I7" s="816" t="s">
        <v>494</v>
      </c>
      <c r="J7" s="615"/>
      <c r="K7" s="1013"/>
      <c r="L7" s="1013"/>
      <c r="M7" s="1013"/>
      <c r="N7" s="1013"/>
      <c r="O7" s="1013"/>
      <c r="P7" s="1013"/>
      <c r="Q7" s="1013"/>
      <c r="R7" s="1013"/>
      <c r="S7" s="1013"/>
      <c r="T7" s="1013"/>
    </row>
    <row r="8" spans="1:20" s="1007" customFormat="1" ht="45">
      <c r="A8" s="1207">
        <v>1</v>
      </c>
      <c r="B8" s="1013"/>
      <c r="C8" s="1013"/>
      <c r="D8" s="1013"/>
      <c r="F8" s="1029" t="str">
        <f>"2." &amp;mergeValue(A8)</f>
        <v>2.1</v>
      </c>
      <c r="G8" s="815" t="s">
        <v>495</v>
      </c>
      <c r="H8" s="1027"/>
      <c r="I8" s="816" t="s">
        <v>591</v>
      </c>
      <c r="J8" s="615"/>
      <c r="K8" s="1013"/>
      <c r="L8" s="1013"/>
      <c r="M8" s="1013"/>
      <c r="N8" s="1013"/>
      <c r="O8" s="1013"/>
      <c r="P8" s="1013"/>
      <c r="Q8" s="1013"/>
      <c r="R8" s="1013"/>
      <c r="S8" s="1013"/>
      <c r="T8" s="1013"/>
    </row>
    <row r="9" spans="1:20" s="1007" customFormat="1" ht="22.5">
      <c r="A9" s="1207"/>
      <c r="B9" s="1013"/>
      <c r="C9" s="1013"/>
      <c r="D9" s="1013"/>
      <c r="F9" s="1029" t="str">
        <f>"3." &amp;mergeValue(A9)</f>
        <v>3.1</v>
      </c>
      <c r="G9" s="815" t="s">
        <v>496</v>
      </c>
      <c r="H9" s="1027"/>
      <c r="I9" s="816" t="s">
        <v>589</v>
      </c>
      <c r="J9" s="615"/>
      <c r="K9" s="1013"/>
      <c r="L9" s="1013"/>
      <c r="M9" s="1013"/>
      <c r="N9" s="1013"/>
      <c r="O9" s="1013"/>
      <c r="P9" s="1013"/>
      <c r="Q9" s="1013"/>
      <c r="R9" s="1013"/>
      <c r="S9" s="1013"/>
      <c r="T9" s="1013"/>
    </row>
    <row r="10" spans="1:20" s="1007" customFormat="1" ht="22.5">
      <c r="A10" s="1207"/>
      <c r="B10" s="1013"/>
      <c r="C10" s="1013"/>
      <c r="D10" s="1013"/>
      <c r="F10" s="1029" t="str">
        <f>"4."&amp;mergeValue(A10)</f>
        <v>4.1</v>
      </c>
      <c r="G10" s="815" t="s">
        <v>497</v>
      </c>
      <c r="H10" s="1031" t="s">
        <v>458</v>
      </c>
      <c r="I10" s="816"/>
      <c r="J10" s="615"/>
      <c r="K10" s="1013"/>
      <c r="L10" s="1013"/>
      <c r="M10" s="1013"/>
      <c r="N10" s="1013"/>
      <c r="O10" s="1013"/>
      <c r="P10" s="1013"/>
      <c r="Q10" s="1013"/>
      <c r="R10" s="1013"/>
      <c r="S10" s="1013"/>
      <c r="T10" s="1013"/>
    </row>
    <row r="11" spans="1:20" s="1007" customFormat="1" ht="18.75">
      <c r="A11" s="1207"/>
      <c r="B11" s="1207">
        <v>1</v>
      </c>
      <c r="C11" s="1023"/>
      <c r="D11" s="1023"/>
      <c r="F11" s="1029" t="str">
        <f>"4."&amp;mergeValue(A11) &amp;"."&amp;mergeValue(B11)</f>
        <v>4.1.1</v>
      </c>
      <c r="G11" s="830" t="s">
        <v>593</v>
      </c>
      <c r="H11" s="1027" t="str">
        <f>IF(region_name="","",region_name)</f>
        <v>Ростовская область</v>
      </c>
      <c r="I11" s="816" t="s">
        <v>500</v>
      </c>
      <c r="J11" s="615"/>
      <c r="K11" s="1013"/>
      <c r="L11" s="1013"/>
      <c r="M11" s="1013"/>
      <c r="N11" s="1013"/>
      <c r="O11" s="1013"/>
      <c r="P11" s="1013"/>
      <c r="Q11" s="1013"/>
      <c r="R11" s="1013"/>
      <c r="S11" s="1013"/>
      <c r="T11" s="1013"/>
    </row>
    <row r="12" spans="1:20" s="1007" customFormat="1" ht="22.5">
      <c r="A12" s="1207"/>
      <c r="B12" s="1207"/>
      <c r="C12" s="1207">
        <v>1</v>
      </c>
      <c r="D12" s="1023"/>
      <c r="F12" s="1029" t="str">
        <f>"4."&amp;mergeValue(A12) &amp;"."&amp;mergeValue(B12)&amp;"."&amp;mergeValue(C12)</f>
        <v>4.1.1.1</v>
      </c>
      <c r="G12" s="817" t="s">
        <v>498</v>
      </c>
      <c r="H12" s="1027"/>
      <c r="I12" s="816" t="s">
        <v>501</v>
      </c>
      <c r="J12" s="615"/>
      <c r="K12" s="1013"/>
      <c r="L12" s="1013"/>
      <c r="M12" s="1013"/>
      <c r="N12" s="1013"/>
      <c r="O12" s="1013"/>
      <c r="P12" s="1013"/>
      <c r="Q12" s="1013"/>
      <c r="R12" s="1013"/>
      <c r="S12" s="1013"/>
      <c r="T12" s="1013"/>
    </row>
    <row r="13" spans="1:20" s="1007" customFormat="1" ht="39" customHeight="1">
      <c r="A13" s="1207"/>
      <c r="B13" s="1207"/>
      <c r="C13" s="1207"/>
      <c r="D13" s="1023">
        <v>1</v>
      </c>
      <c r="F13" s="1029" t="str">
        <f>"4."&amp;mergeValue(A13) &amp;"."&amp;mergeValue(B13)&amp;"."&amp;mergeValue(C13)&amp;"."&amp;mergeValue(D13)</f>
        <v>4.1.1.1.1</v>
      </c>
      <c r="G13" s="818" t="s">
        <v>499</v>
      </c>
      <c r="H13" s="1027"/>
      <c r="I13" s="1208" t="s">
        <v>592</v>
      </c>
      <c r="J13" s="615"/>
      <c r="K13" s="1013"/>
      <c r="L13" s="1013"/>
      <c r="M13" s="1013"/>
      <c r="N13" s="1013"/>
      <c r="O13" s="1013"/>
      <c r="P13" s="1013"/>
      <c r="Q13" s="1013"/>
      <c r="R13" s="1013"/>
      <c r="S13" s="1013"/>
      <c r="T13" s="1013"/>
    </row>
    <row r="14" spans="1:20" s="1007" customFormat="1" ht="18.75">
      <c r="A14" s="1207"/>
      <c r="B14" s="1207"/>
      <c r="C14" s="1207"/>
      <c r="D14" s="1023"/>
      <c r="F14" s="819"/>
      <c r="G14" s="1000" t="s">
        <v>4</v>
      </c>
      <c r="H14" s="624"/>
      <c r="I14" s="1208"/>
      <c r="J14" s="615"/>
      <c r="K14" s="1013"/>
      <c r="L14" s="1013"/>
      <c r="M14" s="1013"/>
      <c r="N14" s="1013"/>
      <c r="O14" s="1013"/>
      <c r="P14" s="1013"/>
      <c r="Q14" s="1013"/>
      <c r="R14" s="1013"/>
      <c r="S14" s="1013"/>
      <c r="T14" s="1013"/>
    </row>
    <row r="15" spans="1:20" s="1007" customFormat="1" ht="18.75">
      <c r="A15" s="1207"/>
      <c r="B15" s="1207"/>
      <c r="C15" s="1023"/>
      <c r="D15" s="1023"/>
      <c r="F15" s="634"/>
      <c r="G15" s="577" t="s">
        <v>403</v>
      </c>
      <c r="H15" s="635"/>
      <c r="I15" s="636"/>
      <c r="J15" s="615"/>
      <c r="K15" s="1013"/>
      <c r="L15" s="1013"/>
      <c r="M15" s="1013"/>
      <c r="N15" s="1013"/>
      <c r="O15" s="1013"/>
      <c r="P15" s="1013"/>
      <c r="Q15" s="1013"/>
      <c r="R15" s="1013"/>
      <c r="S15" s="1013"/>
      <c r="T15" s="1013"/>
    </row>
    <row r="16" spans="1:20" s="1007" customFormat="1" ht="18.75">
      <c r="A16" s="1207"/>
      <c r="B16" s="1013"/>
      <c r="C16" s="1013"/>
      <c r="D16" s="1013"/>
      <c r="F16" s="819"/>
      <c r="G16" s="733" t="s">
        <v>507</v>
      </c>
      <c r="H16" s="820"/>
      <c r="I16" s="821"/>
      <c r="J16" s="615"/>
      <c r="K16" s="1013"/>
      <c r="L16" s="1013"/>
      <c r="M16" s="1013"/>
      <c r="N16" s="1013"/>
      <c r="O16" s="1013"/>
      <c r="P16" s="1013"/>
      <c r="Q16" s="1013"/>
      <c r="R16" s="1013"/>
      <c r="S16" s="1013"/>
      <c r="T16" s="1013"/>
    </row>
    <row r="17" spans="1:20" s="1007" customFormat="1" ht="18.75">
      <c r="A17" s="1013"/>
      <c r="B17" s="1013"/>
      <c r="C17" s="1013"/>
      <c r="D17" s="1013"/>
      <c r="F17" s="819"/>
      <c r="G17" s="736" t="s">
        <v>506</v>
      </c>
      <c r="H17" s="820"/>
      <c r="I17" s="821"/>
      <c r="J17" s="615"/>
      <c r="K17" s="1013"/>
      <c r="L17" s="1013"/>
      <c r="M17" s="1013"/>
      <c r="N17" s="1013"/>
      <c r="O17" s="1013"/>
      <c r="P17" s="1013"/>
      <c r="Q17" s="1013"/>
      <c r="R17" s="1013"/>
      <c r="S17" s="1013"/>
      <c r="T17" s="1013"/>
    </row>
    <row r="18" spans="1:20" s="772" customFormat="1" ht="3" customHeight="1">
      <c r="A18" s="773"/>
      <c r="B18" s="773"/>
      <c r="C18" s="773"/>
      <c r="D18" s="773"/>
      <c r="F18" s="625"/>
      <c r="G18" s="626"/>
      <c r="H18" s="627"/>
      <c r="I18" s="628"/>
      <c r="J18" s="773"/>
      <c r="K18" s="773"/>
      <c r="L18" s="773"/>
      <c r="M18" s="773"/>
      <c r="N18" s="773"/>
      <c r="O18" s="773"/>
      <c r="P18" s="773"/>
      <c r="Q18" s="773"/>
      <c r="R18" s="773"/>
      <c r="S18" s="773"/>
      <c r="T18" s="773"/>
    </row>
    <row r="19" spans="1:20" s="772" customFormat="1" ht="15" customHeight="1">
      <c r="A19" s="773"/>
      <c r="B19" s="773"/>
      <c r="C19" s="773"/>
      <c r="D19" s="773"/>
      <c r="F19" s="822"/>
      <c r="G19" s="1202" t="s">
        <v>594</v>
      </c>
      <c r="H19" s="1202"/>
      <c r="I19" s="983"/>
      <c r="J19" s="773"/>
      <c r="K19" s="773"/>
      <c r="L19" s="773"/>
      <c r="M19" s="773"/>
      <c r="N19" s="773"/>
      <c r="O19" s="773"/>
      <c r="P19" s="773"/>
      <c r="Q19" s="773"/>
      <c r="R19" s="773"/>
      <c r="S19" s="773"/>
      <c r="T19" s="77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1008" hidden="1" customWidth="1"/>
    <col min="7" max="8" width="9.140625" style="1014" hidden="1" customWidth="1"/>
    <col min="9" max="9" width="3.7109375" style="996" customWidth="1"/>
    <col min="10" max="11" width="3.7109375" style="809" customWidth="1"/>
    <col min="12" max="12" width="12.7109375" style="990" customWidth="1"/>
    <col min="13" max="13" width="44.7109375" style="990" customWidth="1"/>
    <col min="14" max="14" width="1.7109375" style="990" hidden="1" customWidth="1"/>
    <col min="15" max="15" width="29.7109375" style="990" hidden="1" customWidth="1"/>
    <col min="16" max="17" width="23.7109375" style="990" hidden="1" customWidth="1"/>
    <col min="18" max="18" width="11.7109375" style="990" customWidth="1"/>
    <col min="19" max="19" width="3.7109375" style="990" customWidth="1"/>
    <col min="20" max="20" width="11.7109375" style="990" customWidth="1"/>
    <col min="21" max="21" width="8.5703125" style="990" hidden="1" customWidth="1"/>
    <col min="22" max="22" width="4.7109375" style="990" customWidth="1"/>
    <col min="23" max="23" width="115.7109375" style="990" customWidth="1"/>
    <col min="24" max="25" width="10.5703125" style="1008"/>
    <col min="26" max="26" width="11.140625" style="1008" customWidth="1"/>
    <col min="27" max="34" width="10.5703125" style="1008"/>
    <col min="35" max="256" width="10.5703125" style="990"/>
    <col min="257" max="264" width="0" style="990" hidden="1" customWidth="1"/>
    <col min="265" max="265" width="3.7109375" style="990" customWidth="1"/>
    <col min="266" max="266" width="3.85546875" style="990" customWidth="1"/>
    <col min="267" max="267" width="3.7109375" style="990" customWidth="1"/>
    <col min="268" max="268" width="12.7109375" style="990" customWidth="1"/>
    <col min="269" max="269" width="52.7109375" style="990" customWidth="1"/>
    <col min="270" max="273" width="0" style="990" hidden="1" customWidth="1"/>
    <col min="274" max="274" width="12.28515625" style="990" customWidth="1"/>
    <col min="275" max="275" width="6.42578125" style="990" customWidth="1"/>
    <col min="276" max="276" width="12.28515625" style="990" customWidth="1"/>
    <col min="277" max="277" width="0" style="990" hidden="1" customWidth="1"/>
    <col min="278" max="278" width="3.7109375" style="990" customWidth="1"/>
    <col min="279" max="279" width="11.140625" style="990" bestFit="1" customWidth="1"/>
    <col min="280" max="281" width="10.5703125" style="990"/>
    <col min="282" max="282" width="11.140625" style="990" customWidth="1"/>
    <col min="283" max="512" width="10.5703125" style="990"/>
    <col min="513" max="520" width="0" style="990" hidden="1" customWidth="1"/>
    <col min="521" max="521" width="3.7109375" style="990" customWidth="1"/>
    <col min="522" max="522" width="3.85546875" style="990" customWidth="1"/>
    <col min="523" max="523" width="3.7109375" style="990" customWidth="1"/>
    <col min="524" max="524" width="12.7109375" style="990" customWidth="1"/>
    <col min="525" max="525" width="52.7109375" style="990" customWidth="1"/>
    <col min="526" max="529" width="0" style="990" hidden="1" customWidth="1"/>
    <col min="530" max="530" width="12.28515625" style="990" customWidth="1"/>
    <col min="531" max="531" width="6.42578125" style="990" customWidth="1"/>
    <col min="532" max="532" width="12.28515625" style="990" customWidth="1"/>
    <col min="533" max="533" width="0" style="990" hidden="1" customWidth="1"/>
    <col min="534" max="534" width="3.7109375" style="990" customWidth="1"/>
    <col min="535" max="535" width="11.140625" style="990" bestFit="1" customWidth="1"/>
    <col min="536" max="537" width="10.5703125" style="990"/>
    <col min="538" max="538" width="11.140625" style="990" customWidth="1"/>
    <col min="539" max="768" width="10.5703125" style="990"/>
    <col min="769" max="776" width="0" style="990" hidden="1" customWidth="1"/>
    <col min="777" max="777" width="3.7109375" style="990" customWidth="1"/>
    <col min="778" max="778" width="3.85546875" style="990" customWidth="1"/>
    <col min="779" max="779" width="3.7109375" style="990" customWidth="1"/>
    <col min="780" max="780" width="12.7109375" style="990" customWidth="1"/>
    <col min="781" max="781" width="52.7109375" style="990" customWidth="1"/>
    <col min="782" max="785" width="0" style="990" hidden="1" customWidth="1"/>
    <col min="786" max="786" width="12.28515625" style="990" customWidth="1"/>
    <col min="787" max="787" width="6.42578125" style="990" customWidth="1"/>
    <col min="788" max="788" width="12.28515625" style="990" customWidth="1"/>
    <col min="789" max="789" width="0" style="990" hidden="1" customWidth="1"/>
    <col min="790" max="790" width="3.7109375" style="990" customWidth="1"/>
    <col min="791" max="791" width="11.140625" style="990" bestFit="1" customWidth="1"/>
    <col min="792" max="793" width="10.5703125" style="990"/>
    <col min="794" max="794" width="11.140625" style="990" customWidth="1"/>
    <col min="795" max="1024" width="10.5703125" style="990"/>
    <col min="1025" max="1032" width="0" style="990" hidden="1" customWidth="1"/>
    <col min="1033" max="1033" width="3.7109375" style="990" customWidth="1"/>
    <col min="1034" max="1034" width="3.85546875" style="990" customWidth="1"/>
    <col min="1035" max="1035" width="3.7109375" style="990" customWidth="1"/>
    <col min="1036" max="1036" width="12.7109375" style="990" customWidth="1"/>
    <col min="1037" max="1037" width="52.7109375" style="990" customWidth="1"/>
    <col min="1038" max="1041" width="0" style="990" hidden="1" customWidth="1"/>
    <col min="1042" max="1042" width="12.28515625" style="990" customWidth="1"/>
    <col min="1043" max="1043" width="6.42578125" style="990" customWidth="1"/>
    <col min="1044" max="1044" width="12.28515625" style="990" customWidth="1"/>
    <col min="1045" max="1045" width="0" style="990" hidden="1" customWidth="1"/>
    <col min="1046" max="1046" width="3.7109375" style="990" customWidth="1"/>
    <col min="1047" max="1047" width="11.140625" style="990" bestFit="1" customWidth="1"/>
    <col min="1048" max="1049" width="10.5703125" style="990"/>
    <col min="1050" max="1050" width="11.140625" style="990" customWidth="1"/>
    <col min="1051" max="1280" width="10.5703125" style="990"/>
    <col min="1281" max="1288" width="0" style="990" hidden="1" customWidth="1"/>
    <col min="1289" max="1289" width="3.7109375" style="990" customWidth="1"/>
    <col min="1290" max="1290" width="3.85546875" style="990" customWidth="1"/>
    <col min="1291" max="1291" width="3.7109375" style="990" customWidth="1"/>
    <col min="1292" max="1292" width="12.7109375" style="990" customWidth="1"/>
    <col min="1293" max="1293" width="52.7109375" style="990" customWidth="1"/>
    <col min="1294" max="1297" width="0" style="990" hidden="1" customWidth="1"/>
    <col min="1298" max="1298" width="12.28515625" style="990" customWidth="1"/>
    <col min="1299" max="1299" width="6.42578125" style="990" customWidth="1"/>
    <col min="1300" max="1300" width="12.28515625" style="990" customWidth="1"/>
    <col min="1301" max="1301" width="0" style="990" hidden="1" customWidth="1"/>
    <col min="1302" max="1302" width="3.7109375" style="990" customWidth="1"/>
    <col min="1303" max="1303" width="11.140625" style="990" bestFit="1" customWidth="1"/>
    <col min="1304" max="1305" width="10.5703125" style="990"/>
    <col min="1306" max="1306" width="11.140625" style="990" customWidth="1"/>
    <col min="1307" max="1536" width="10.5703125" style="990"/>
    <col min="1537" max="1544" width="0" style="990" hidden="1" customWidth="1"/>
    <col min="1545" max="1545" width="3.7109375" style="990" customWidth="1"/>
    <col min="1546" max="1546" width="3.85546875" style="990" customWidth="1"/>
    <col min="1547" max="1547" width="3.7109375" style="990" customWidth="1"/>
    <col min="1548" max="1548" width="12.7109375" style="990" customWidth="1"/>
    <col min="1549" max="1549" width="52.7109375" style="990" customWidth="1"/>
    <col min="1550" max="1553" width="0" style="990" hidden="1" customWidth="1"/>
    <col min="1554" max="1554" width="12.28515625" style="990" customWidth="1"/>
    <col min="1555" max="1555" width="6.42578125" style="990" customWidth="1"/>
    <col min="1556" max="1556" width="12.28515625" style="990" customWidth="1"/>
    <col min="1557" max="1557" width="0" style="990" hidden="1" customWidth="1"/>
    <col min="1558" max="1558" width="3.7109375" style="990" customWidth="1"/>
    <col min="1559" max="1559" width="11.140625" style="990" bestFit="1" customWidth="1"/>
    <col min="1560" max="1561" width="10.5703125" style="990"/>
    <col min="1562" max="1562" width="11.140625" style="990" customWidth="1"/>
    <col min="1563" max="1792" width="10.5703125" style="990"/>
    <col min="1793" max="1800" width="0" style="990" hidden="1" customWidth="1"/>
    <col min="1801" max="1801" width="3.7109375" style="990" customWidth="1"/>
    <col min="1802" max="1802" width="3.85546875" style="990" customWidth="1"/>
    <col min="1803" max="1803" width="3.7109375" style="990" customWidth="1"/>
    <col min="1804" max="1804" width="12.7109375" style="990" customWidth="1"/>
    <col min="1805" max="1805" width="52.7109375" style="990" customWidth="1"/>
    <col min="1806" max="1809" width="0" style="990" hidden="1" customWidth="1"/>
    <col min="1810" max="1810" width="12.28515625" style="990" customWidth="1"/>
    <col min="1811" max="1811" width="6.42578125" style="990" customWidth="1"/>
    <col min="1812" max="1812" width="12.28515625" style="990" customWidth="1"/>
    <col min="1813" max="1813" width="0" style="990" hidden="1" customWidth="1"/>
    <col min="1814" max="1814" width="3.7109375" style="990" customWidth="1"/>
    <col min="1815" max="1815" width="11.140625" style="990" bestFit="1" customWidth="1"/>
    <col min="1816" max="1817" width="10.5703125" style="990"/>
    <col min="1818" max="1818" width="11.140625" style="990" customWidth="1"/>
    <col min="1819" max="2048" width="10.5703125" style="990"/>
    <col min="2049" max="2056" width="0" style="990" hidden="1" customWidth="1"/>
    <col min="2057" max="2057" width="3.7109375" style="990" customWidth="1"/>
    <col min="2058" max="2058" width="3.85546875" style="990" customWidth="1"/>
    <col min="2059" max="2059" width="3.7109375" style="990" customWidth="1"/>
    <col min="2060" max="2060" width="12.7109375" style="990" customWidth="1"/>
    <col min="2061" max="2061" width="52.7109375" style="990" customWidth="1"/>
    <col min="2062" max="2065" width="0" style="990" hidden="1" customWidth="1"/>
    <col min="2066" max="2066" width="12.28515625" style="990" customWidth="1"/>
    <col min="2067" max="2067" width="6.42578125" style="990" customWidth="1"/>
    <col min="2068" max="2068" width="12.28515625" style="990" customWidth="1"/>
    <col min="2069" max="2069" width="0" style="990" hidden="1" customWidth="1"/>
    <col min="2070" max="2070" width="3.7109375" style="990" customWidth="1"/>
    <col min="2071" max="2071" width="11.140625" style="990" bestFit="1" customWidth="1"/>
    <col min="2072" max="2073" width="10.5703125" style="990"/>
    <col min="2074" max="2074" width="11.140625" style="990" customWidth="1"/>
    <col min="2075" max="2304" width="10.5703125" style="990"/>
    <col min="2305" max="2312" width="0" style="990" hidden="1" customWidth="1"/>
    <col min="2313" max="2313" width="3.7109375" style="990" customWidth="1"/>
    <col min="2314" max="2314" width="3.85546875" style="990" customWidth="1"/>
    <col min="2315" max="2315" width="3.7109375" style="990" customWidth="1"/>
    <col min="2316" max="2316" width="12.7109375" style="990" customWidth="1"/>
    <col min="2317" max="2317" width="52.7109375" style="990" customWidth="1"/>
    <col min="2318" max="2321" width="0" style="990" hidden="1" customWidth="1"/>
    <col min="2322" max="2322" width="12.28515625" style="990" customWidth="1"/>
    <col min="2323" max="2323" width="6.42578125" style="990" customWidth="1"/>
    <col min="2324" max="2324" width="12.28515625" style="990" customWidth="1"/>
    <col min="2325" max="2325" width="0" style="990" hidden="1" customWidth="1"/>
    <col min="2326" max="2326" width="3.7109375" style="990" customWidth="1"/>
    <col min="2327" max="2327" width="11.140625" style="990" bestFit="1" customWidth="1"/>
    <col min="2328" max="2329" width="10.5703125" style="990"/>
    <col min="2330" max="2330" width="11.140625" style="990" customWidth="1"/>
    <col min="2331" max="2560" width="10.5703125" style="990"/>
    <col min="2561" max="2568" width="0" style="990" hidden="1" customWidth="1"/>
    <col min="2569" max="2569" width="3.7109375" style="990" customWidth="1"/>
    <col min="2570" max="2570" width="3.85546875" style="990" customWidth="1"/>
    <col min="2571" max="2571" width="3.7109375" style="990" customWidth="1"/>
    <col min="2572" max="2572" width="12.7109375" style="990" customWidth="1"/>
    <col min="2573" max="2573" width="52.7109375" style="990" customWidth="1"/>
    <col min="2574" max="2577" width="0" style="990" hidden="1" customWidth="1"/>
    <col min="2578" max="2578" width="12.28515625" style="990" customWidth="1"/>
    <col min="2579" max="2579" width="6.42578125" style="990" customWidth="1"/>
    <col min="2580" max="2580" width="12.28515625" style="990" customWidth="1"/>
    <col min="2581" max="2581" width="0" style="990" hidden="1" customWidth="1"/>
    <col min="2582" max="2582" width="3.7109375" style="990" customWidth="1"/>
    <col min="2583" max="2583" width="11.140625" style="990" bestFit="1" customWidth="1"/>
    <col min="2584" max="2585" width="10.5703125" style="990"/>
    <col min="2586" max="2586" width="11.140625" style="990" customWidth="1"/>
    <col min="2587" max="2816" width="10.5703125" style="990"/>
    <col min="2817" max="2824" width="0" style="990" hidden="1" customWidth="1"/>
    <col min="2825" max="2825" width="3.7109375" style="990" customWidth="1"/>
    <col min="2826" max="2826" width="3.85546875" style="990" customWidth="1"/>
    <col min="2827" max="2827" width="3.7109375" style="990" customWidth="1"/>
    <col min="2828" max="2828" width="12.7109375" style="990" customWidth="1"/>
    <col min="2829" max="2829" width="52.7109375" style="990" customWidth="1"/>
    <col min="2830" max="2833" width="0" style="990" hidden="1" customWidth="1"/>
    <col min="2834" max="2834" width="12.28515625" style="990" customWidth="1"/>
    <col min="2835" max="2835" width="6.42578125" style="990" customWidth="1"/>
    <col min="2836" max="2836" width="12.28515625" style="990" customWidth="1"/>
    <col min="2837" max="2837" width="0" style="990" hidden="1" customWidth="1"/>
    <col min="2838" max="2838" width="3.7109375" style="990" customWidth="1"/>
    <col min="2839" max="2839" width="11.140625" style="990" bestFit="1" customWidth="1"/>
    <col min="2840" max="2841" width="10.5703125" style="990"/>
    <col min="2842" max="2842" width="11.140625" style="990" customWidth="1"/>
    <col min="2843" max="3072" width="10.5703125" style="990"/>
    <col min="3073" max="3080" width="0" style="990" hidden="1" customWidth="1"/>
    <col min="3081" max="3081" width="3.7109375" style="990" customWidth="1"/>
    <col min="3082" max="3082" width="3.85546875" style="990" customWidth="1"/>
    <col min="3083" max="3083" width="3.7109375" style="990" customWidth="1"/>
    <col min="3084" max="3084" width="12.7109375" style="990" customWidth="1"/>
    <col min="3085" max="3085" width="52.7109375" style="990" customWidth="1"/>
    <col min="3086" max="3089" width="0" style="990" hidden="1" customWidth="1"/>
    <col min="3090" max="3090" width="12.28515625" style="990" customWidth="1"/>
    <col min="3091" max="3091" width="6.42578125" style="990" customWidth="1"/>
    <col min="3092" max="3092" width="12.28515625" style="990" customWidth="1"/>
    <col min="3093" max="3093" width="0" style="990" hidden="1" customWidth="1"/>
    <col min="3094" max="3094" width="3.7109375" style="990" customWidth="1"/>
    <col min="3095" max="3095" width="11.140625" style="990" bestFit="1" customWidth="1"/>
    <col min="3096" max="3097" width="10.5703125" style="990"/>
    <col min="3098" max="3098" width="11.140625" style="990" customWidth="1"/>
    <col min="3099" max="3328" width="10.5703125" style="990"/>
    <col min="3329" max="3336" width="0" style="990" hidden="1" customWidth="1"/>
    <col min="3337" max="3337" width="3.7109375" style="990" customWidth="1"/>
    <col min="3338" max="3338" width="3.85546875" style="990" customWidth="1"/>
    <col min="3339" max="3339" width="3.7109375" style="990" customWidth="1"/>
    <col min="3340" max="3340" width="12.7109375" style="990" customWidth="1"/>
    <col min="3341" max="3341" width="52.7109375" style="990" customWidth="1"/>
    <col min="3342" max="3345" width="0" style="990" hidden="1" customWidth="1"/>
    <col min="3346" max="3346" width="12.28515625" style="990" customWidth="1"/>
    <col min="3347" max="3347" width="6.42578125" style="990" customWidth="1"/>
    <col min="3348" max="3348" width="12.28515625" style="990" customWidth="1"/>
    <col min="3349" max="3349" width="0" style="990" hidden="1" customWidth="1"/>
    <col min="3350" max="3350" width="3.7109375" style="990" customWidth="1"/>
    <col min="3351" max="3351" width="11.140625" style="990" bestFit="1" customWidth="1"/>
    <col min="3352" max="3353" width="10.5703125" style="990"/>
    <col min="3354" max="3354" width="11.140625" style="990" customWidth="1"/>
    <col min="3355" max="3584" width="10.5703125" style="990"/>
    <col min="3585" max="3592" width="0" style="990" hidden="1" customWidth="1"/>
    <col min="3593" max="3593" width="3.7109375" style="990" customWidth="1"/>
    <col min="3594" max="3594" width="3.85546875" style="990" customWidth="1"/>
    <col min="3595" max="3595" width="3.7109375" style="990" customWidth="1"/>
    <col min="3596" max="3596" width="12.7109375" style="990" customWidth="1"/>
    <col min="3597" max="3597" width="52.7109375" style="990" customWidth="1"/>
    <col min="3598" max="3601" width="0" style="990" hidden="1" customWidth="1"/>
    <col min="3602" max="3602" width="12.28515625" style="990" customWidth="1"/>
    <col min="3603" max="3603" width="6.42578125" style="990" customWidth="1"/>
    <col min="3604" max="3604" width="12.28515625" style="990" customWidth="1"/>
    <col min="3605" max="3605" width="0" style="990" hidden="1" customWidth="1"/>
    <col min="3606" max="3606" width="3.7109375" style="990" customWidth="1"/>
    <col min="3607" max="3607" width="11.140625" style="990" bestFit="1" customWidth="1"/>
    <col min="3608" max="3609" width="10.5703125" style="990"/>
    <col min="3610" max="3610" width="11.140625" style="990" customWidth="1"/>
    <col min="3611" max="3840" width="10.5703125" style="990"/>
    <col min="3841" max="3848" width="0" style="990" hidden="1" customWidth="1"/>
    <col min="3849" max="3849" width="3.7109375" style="990" customWidth="1"/>
    <col min="3850" max="3850" width="3.85546875" style="990" customWidth="1"/>
    <col min="3851" max="3851" width="3.7109375" style="990" customWidth="1"/>
    <col min="3852" max="3852" width="12.7109375" style="990" customWidth="1"/>
    <col min="3853" max="3853" width="52.7109375" style="990" customWidth="1"/>
    <col min="3854" max="3857" width="0" style="990" hidden="1" customWidth="1"/>
    <col min="3858" max="3858" width="12.28515625" style="990" customWidth="1"/>
    <col min="3859" max="3859" width="6.42578125" style="990" customWidth="1"/>
    <col min="3860" max="3860" width="12.28515625" style="990" customWidth="1"/>
    <col min="3861" max="3861" width="0" style="990" hidden="1" customWidth="1"/>
    <col min="3862" max="3862" width="3.7109375" style="990" customWidth="1"/>
    <col min="3863" max="3863" width="11.140625" style="990" bestFit="1" customWidth="1"/>
    <col min="3864" max="3865" width="10.5703125" style="990"/>
    <col min="3866" max="3866" width="11.140625" style="990" customWidth="1"/>
    <col min="3867" max="4096" width="10.5703125" style="990"/>
    <col min="4097" max="4104" width="0" style="990" hidden="1" customWidth="1"/>
    <col min="4105" max="4105" width="3.7109375" style="990" customWidth="1"/>
    <col min="4106" max="4106" width="3.85546875" style="990" customWidth="1"/>
    <col min="4107" max="4107" width="3.7109375" style="990" customWidth="1"/>
    <col min="4108" max="4108" width="12.7109375" style="990" customWidth="1"/>
    <col min="4109" max="4109" width="52.7109375" style="990" customWidth="1"/>
    <col min="4110" max="4113" width="0" style="990" hidden="1" customWidth="1"/>
    <col min="4114" max="4114" width="12.28515625" style="990" customWidth="1"/>
    <col min="4115" max="4115" width="6.42578125" style="990" customWidth="1"/>
    <col min="4116" max="4116" width="12.28515625" style="990" customWidth="1"/>
    <col min="4117" max="4117" width="0" style="990" hidden="1" customWidth="1"/>
    <col min="4118" max="4118" width="3.7109375" style="990" customWidth="1"/>
    <col min="4119" max="4119" width="11.140625" style="990" bestFit="1" customWidth="1"/>
    <col min="4120" max="4121" width="10.5703125" style="990"/>
    <col min="4122" max="4122" width="11.140625" style="990" customWidth="1"/>
    <col min="4123" max="4352" width="10.5703125" style="990"/>
    <col min="4353" max="4360" width="0" style="990" hidden="1" customWidth="1"/>
    <col min="4361" max="4361" width="3.7109375" style="990" customWidth="1"/>
    <col min="4362" max="4362" width="3.85546875" style="990" customWidth="1"/>
    <col min="4363" max="4363" width="3.7109375" style="990" customWidth="1"/>
    <col min="4364" max="4364" width="12.7109375" style="990" customWidth="1"/>
    <col min="4365" max="4365" width="52.7109375" style="990" customWidth="1"/>
    <col min="4366" max="4369" width="0" style="990" hidden="1" customWidth="1"/>
    <col min="4370" max="4370" width="12.28515625" style="990" customWidth="1"/>
    <col min="4371" max="4371" width="6.42578125" style="990" customWidth="1"/>
    <col min="4372" max="4372" width="12.28515625" style="990" customWidth="1"/>
    <col min="4373" max="4373" width="0" style="990" hidden="1" customWidth="1"/>
    <col min="4374" max="4374" width="3.7109375" style="990" customWidth="1"/>
    <col min="4375" max="4375" width="11.140625" style="990" bestFit="1" customWidth="1"/>
    <col min="4376" max="4377" width="10.5703125" style="990"/>
    <col min="4378" max="4378" width="11.140625" style="990" customWidth="1"/>
    <col min="4379" max="4608" width="10.5703125" style="990"/>
    <col min="4609" max="4616" width="0" style="990" hidden="1" customWidth="1"/>
    <col min="4617" max="4617" width="3.7109375" style="990" customWidth="1"/>
    <col min="4618" max="4618" width="3.85546875" style="990" customWidth="1"/>
    <col min="4619" max="4619" width="3.7109375" style="990" customWidth="1"/>
    <col min="4620" max="4620" width="12.7109375" style="990" customWidth="1"/>
    <col min="4621" max="4621" width="52.7109375" style="990" customWidth="1"/>
    <col min="4622" max="4625" width="0" style="990" hidden="1" customWidth="1"/>
    <col min="4626" max="4626" width="12.28515625" style="990" customWidth="1"/>
    <col min="4627" max="4627" width="6.42578125" style="990" customWidth="1"/>
    <col min="4628" max="4628" width="12.28515625" style="990" customWidth="1"/>
    <col min="4629" max="4629" width="0" style="990" hidden="1" customWidth="1"/>
    <col min="4630" max="4630" width="3.7109375" style="990" customWidth="1"/>
    <col min="4631" max="4631" width="11.140625" style="990" bestFit="1" customWidth="1"/>
    <col min="4632" max="4633" width="10.5703125" style="990"/>
    <col min="4634" max="4634" width="11.140625" style="990" customWidth="1"/>
    <col min="4635" max="4864" width="10.5703125" style="990"/>
    <col min="4865" max="4872" width="0" style="990" hidden="1" customWidth="1"/>
    <col min="4873" max="4873" width="3.7109375" style="990" customWidth="1"/>
    <col min="4874" max="4874" width="3.85546875" style="990" customWidth="1"/>
    <col min="4875" max="4875" width="3.7109375" style="990" customWidth="1"/>
    <col min="4876" max="4876" width="12.7109375" style="990" customWidth="1"/>
    <col min="4877" max="4877" width="52.7109375" style="990" customWidth="1"/>
    <col min="4878" max="4881" width="0" style="990" hidden="1" customWidth="1"/>
    <col min="4882" max="4882" width="12.28515625" style="990" customWidth="1"/>
    <col min="4883" max="4883" width="6.42578125" style="990" customWidth="1"/>
    <col min="4884" max="4884" width="12.28515625" style="990" customWidth="1"/>
    <col min="4885" max="4885" width="0" style="990" hidden="1" customWidth="1"/>
    <col min="4886" max="4886" width="3.7109375" style="990" customWidth="1"/>
    <col min="4887" max="4887" width="11.140625" style="990" bestFit="1" customWidth="1"/>
    <col min="4888" max="4889" width="10.5703125" style="990"/>
    <col min="4890" max="4890" width="11.140625" style="990" customWidth="1"/>
    <col min="4891" max="5120" width="10.5703125" style="990"/>
    <col min="5121" max="5128" width="0" style="990" hidden="1" customWidth="1"/>
    <col min="5129" max="5129" width="3.7109375" style="990" customWidth="1"/>
    <col min="5130" max="5130" width="3.85546875" style="990" customWidth="1"/>
    <col min="5131" max="5131" width="3.7109375" style="990" customWidth="1"/>
    <col min="5132" max="5132" width="12.7109375" style="990" customWidth="1"/>
    <col min="5133" max="5133" width="52.7109375" style="990" customWidth="1"/>
    <col min="5134" max="5137" width="0" style="990" hidden="1" customWidth="1"/>
    <col min="5138" max="5138" width="12.28515625" style="990" customWidth="1"/>
    <col min="5139" max="5139" width="6.42578125" style="990" customWidth="1"/>
    <col min="5140" max="5140" width="12.28515625" style="990" customWidth="1"/>
    <col min="5141" max="5141" width="0" style="990" hidden="1" customWidth="1"/>
    <col min="5142" max="5142" width="3.7109375" style="990" customWidth="1"/>
    <col min="5143" max="5143" width="11.140625" style="990" bestFit="1" customWidth="1"/>
    <col min="5144" max="5145" width="10.5703125" style="990"/>
    <col min="5146" max="5146" width="11.140625" style="990" customWidth="1"/>
    <col min="5147" max="5376" width="10.5703125" style="990"/>
    <col min="5377" max="5384" width="0" style="990" hidden="1" customWidth="1"/>
    <col min="5385" max="5385" width="3.7109375" style="990" customWidth="1"/>
    <col min="5386" max="5386" width="3.85546875" style="990" customWidth="1"/>
    <col min="5387" max="5387" width="3.7109375" style="990" customWidth="1"/>
    <col min="5388" max="5388" width="12.7109375" style="990" customWidth="1"/>
    <col min="5389" max="5389" width="52.7109375" style="990" customWidth="1"/>
    <col min="5390" max="5393" width="0" style="990" hidden="1" customWidth="1"/>
    <col min="5394" max="5394" width="12.28515625" style="990" customWidth="1"/>
    <col min="5395" max="5395" width="6.42578125" style="990" customWidth="1"/>
    <col min="5396" max="5396" width="12.28515625" style="990" customWidth="1"/>
    <col min="5397" max="5397" width="0" style="990" hidden="1" customWidth="1"/>
    <col min="5398" max="5398" width="3.7109375" style="990" customWidth="1"/>
    <col min="5399" max="5399" width="11.140625" style="990" bestFit="1" customWidth="1"/>
    <col min="5400" max="5401" width="10.5703125" style="990"/>
    <col min="5402" max="5402" width="11.140625" style="990" customWidth="1"/>
    <col min="5403" max="5632" width="10.5703125" style="990"/>
    <col min="5633" max="5640" width="0" style="990" hidden="1" customWidth="1"/>
    <col min="5641" max="5641" width="3.7109375" style="990" customWidth="1"/>
    <col min="5642" max="5642" width="3.85546875" style="990" customWidth="1"/>
    <col min="5643" max="5643" width="3.7109375" style="990" customWidth="1"/>
    <col min="5644" max="5644" width="12.7109375" style="990" customWidth="1"/>
    <col min="5645" max="5645" width="52.7109375" style="990" customWidth="1"/>
    <col min="5646" max="5649" width="0" style="990" hidden="1" customWidth="1"/>
    <col min="5650" max="5650" width="12.28515625" style="990" customWidth="1"/>
    <col min="5651" max="5651" width="6.42578125" style="990" customWidth="1"/>
    <col min="5652" max="5652" width="12.28515625" style="990" customWidth="1"/>
    <col min="5653" max="5653" width="0" style="990" hidden="1" customWidth="1"/>
    <col min="5654" max="5654" width="3.7109375" style="990" customWidth="1"/>
    <col min="5655" max="5655" width="11.140625" style="990" bestFit="1" customWidth="1"/>
    <col min="5656" max="5657" width="10.5703125" style="990"/>
    <col min="5658" max="5658" width="11.140625" style="990" customWidth="1"/>
    <col min="5659" max="5888" width="10.5703125" style="990"/>
    <col min="5889" max="5896" width="0" style="990" hidden="1" customWidth="1"/>
    <col min="5897" max="5897" width="3.7109375" style="990" customWidth="1"/>
    <col min="5898" max="5898" width="3.85546875" style="990" customWidth="1"/>
    <col min="5899" max="5899" width="3.7109375" style="990" customWidth="1"/>
    <col min="5900" max="5900" width="12.7109375" style="990" customWidth="1"/>
    <col min="5901" max="5901" width="52.7109375" style="990" customWidth="1"/>
    <col min="5902" max="5905" width="0" style="990" hidden="1" customWidth="1"/>
    <col min="5906" max="5906" width="12.28515625" style="990" customWidth="1"/>
    <col min="5907" max="5907" width="6.42578125" style="990" customWidth="1"/>
    <col min="5908" max="5908" width="12.28515625" style="990" customWidth="1"/>
    <col min="5909" max="5909" width="0" style="990" hidden="1" customWidth="1"/>
    <col min="5910" max="5910" width="3.7109375" style="990" customWidth="1"/>
    <col min="5911" max="5911" width="11.140625" style="990" bestFit="1" customWidth="1"/>
    <col min="5912" max="5913" width="10.5703125" style="990"/>
    <col min="5914" max="5914" width="11.140625" style="990" customWidth="1"/>
    <col min="5915" max="6144" width="10.5703125" style="990"/>
    <col min="6145" max="6152" width="0" style="990" hidden="1" customWidth="1"/>
    <col min="6153" max="6153" width="3.7109375" style="990" customWidth="1"/>
    <col min="6154" max="6154" width="3.85546875" style="990" customWidth="1"/>
    <col min="6155" max="6155" width="3.7109375" style="990" customWidth="1"/>
    <col min="6156" max="6156" width="12.7109375" style="990" customWidth="1"/>
    <col min="6157" max="6157" width="52.7109375" style="990" customWidth="1"/>
    <col min="6158" max="6161" width="0" style="990" hidden="1" customWidth="1"/>
    <col min="6162" max="6162" width="12.28515625" style="990" customWidth="1"/>
    <col min="6163" max="6163" width="6.42578125" style="990" customWidth="1"/>
    <col min="6164" max="6164" width="12.28515625" style="990" customWidth="1"/>
    <col min="6165" max="6165" width="0" style="990" hidden="1" customWidth="1"/>
    <col min="6166" max="6166" width="3.7109375" style="990" customWidth="1"/>
    <col min="6167" max="6167" width="11.140625" style="990" bestFit="1" customWidth="1"/>
    <col min="6168" max="6169" width="10.5703125" style="990"/>
    <col min="6170" max="6170" width="11.140625" style="990" customWidth="1"/>
    <col min="6171" max="6400" width="10.5703125" style="990"/>
    <col min="6401" max="6408" width="0" style="990" hidden="1" customWidth="1"/>
    <col min="6409" max="6409" width="3.7109375" style="990" customWidth="1"/>
    <col min="6410" max="6410" width="3.85546875" style="990" customWidth="1"/>
    <col min="6411" max="6411" width="3.7109375" style="990" customWidth="1"/>
    <col min="6412" max="6412" width="12.7109375" style="990" customWidth="1"/>
    <col min="6413" max="6413" width="52.7109375" style="990" customWidth="1"/>
    <col min="6414" max="6417" width="0" style="990" hidden="1" customWidth="1"/>
    <col min="6418" max="6418" width="12.28515625" style="990" customWidth="1"/>
    <col min="6419" max="6419" width="6.42578125" style="990" customWidth="1"/>
    <col min="6420" max="6420" width="12.28515625" style="990" customWidth="1"/>
    <col min="6421" max="6421" width="0" style="990" hidden="1" customWidth="1"/>
    <col min="6422" max="6422" width="3.7109375" style="990" customWidth="1"/>
    <col min="6423" max="6423" width="11.140625" style="990" bestFit="1" customWidth="1"/>
    <col min="6424" max="6425" width="10.5703125" style="990"/>
    <col min="6426" max="6426" width="11.140625" style="990" customWidth="1"/>
    <col min="6427" max="6656" width="10.5703125" style="990"/>
    <col min="6657" max="6664" width="0" style="990" hidden="1" customWidth="1"/>
    <col min="6665" max="6665" width="3.7109375" style="990" customWidth="1"/>
    <col min="6666" max="6666" width="3.85546875" style="990" customWidth="1"/>
    <col min="6667" max="6667" width="3.7109375" style="990" customWidth="1"/>
    <col min="6668" max="6668" width="12.7109375" style="990" customWidth="1"/>
    <col min="6669" max="6669" width="52.7109375" style="990" customWidth="1"/>
    <col min="6670" max="6673" width="0" style="990" hidden="1" customWidth="1"/>
    <col min="6674" max="6674" width="12.28515625" style="990" customWidth="1"/>
    <col min="6675" max="6675" width="6.42578125" style="990" customWidth="1"/>
    <col min="6676" max="6676" width="12.28515625" style="990" customWidth="1"/>
    <col min="6677" max="6677" width="0" style="990" hidden="1" customWidth="1"/>
    <col min="6678" max="6678" width="3.7109375" style="990" customWidth="1"/>
    <col min="6679" max="6679" width="11.140625" style="990" bestFit="1" customWidth="1"/>
    <col min="6680" max="6681" width="10.5703125" style="990"/>
    <col min="6682" max="6682" width="11.140625" style="990" customWidth="1"/>
    <col min="6683" max="6912" width="10.5703125" style="990"/>
    <col min="6913" max="6920" width="0" style="990" hidden="1" customWidth="1"/>
    <col min="6921" max="6921" width="3.7109375" style="990" customWidth="1"/>
    <col min="6922" max="6922" width="3.85546875" style="990" customWidth="1"/>
    <col min="6923" max="6923" width="3.7109375" style="990" customWidth="1"/>
    <col min="6924" max="6924" width="12.7109375" style="990" customWidth="1"/>
    <col min="6925" max="6925" width="52.7109375" style="990" customWidth="1"/>
    <col min="6926" max="6929" width="0" style="990" hidden="1" customWidth="1"/>
    <col min="6930" max="6930" width="12.28515625" style="990" customWidth="1"/>
    <col min="6931" max="6931" width="6.42578125" style="990" customWidth="1"/>
    <col min="6932" max="6932" width="12.28515625" style="990" customWidth="1"/>
    <col min="6933" max="6933" width="0" style="990" hidden="1" customWidth="1"/>
    <col min="6934" max="6934" width="3.7109375" style="990" customWidth="1"/>
    <col min="6935" max="6935" width="11.140625" style="990" bestFit="1" customWidth="1"/>
    <col min="6936" max="6937" width="10.5703125" style="990"/>
    <col min="6938" max="6938" width="11.140625" style="990" customWidth="1"/>
    <col min="6939" max="7168" width="10.5703125" style="990"/>
    <col min="7169" max="7176" width="0" style="990" hidden="1" customWidth="1"/>
    <col min="7177" max="7177" width="3.7109375" style="990" customWidth="1"/>
    <col min="7178" max="7178" width="3.85546875" style="990" customWidth="1"/>
    <col min="7179" max="7179" width="3.7109375" style="990" customWidth="1"/>
    <col min="7180" max="7180" width="12.7109375" style="990" customWidth="1"/>
    <col min="7181" max="7181" width="52.7109375" style="990" customWidth="1"/>
    <col min="7182" max="7185" width="0" style="990" hidden="1" customWidth="1"/>
    <col min="7186" max="7186" width="12.28515625" style="990" customWidth="1"/>
    <col min="7187" max="7187" width="6.42578125" style="990" customWidth="1"/>
    <col min="7188" max="7188" width="12.28515625" style="990" customWidth="1"/>
    <col min="7189" max="7189" width="0" style="990" hidden="1" customWidth="1"/>
    <col min="7190" max="7190" width="3.7109375" style="990" customWidth="1"/>
    <col min="7191" max="7191" width="11.140625" style="990" bestFit="1" customWidth="1"/>
    <col min="7192" max="7193" width="10.5703125" style="990"/>
    <col min="7194" max="7194" width="11.140625" style="990" customWidth="1"/>
    <col min="7195" max="7424" width="10.5703125" style="990"/>
    <col min="7425" max="7432" width="0" style="990" hidden="1" customWidth="1"/>
    <col min="7433" max="7433" width="3.7109375" style="990" customWidth="1"/>
    <col min="7434" max="7434" width="3.85546875" style="990" customWidth="1"/>
    <col min="7435" max="7435" width="3.7109375" style="990" customWidth="1"/>
    <col min="7436" max="7436" width="12.7109375" style="990" customWidth="1"/>
    <col min="7437" max="7437" width="52.7109375" style="990" customWidth="1"/>
    <col min="7438" max="7441" width="0" style="990" hidden="1" customWidth="1"/>
    <col min="7442" max="7442" width="12.28515625" style="990" customWidth="1"/>
    <col min="7443" max="7443" width="6.42578125" style="990" customWidth="1"/>
    <col min="7444" max="7444" width="12.28515625" style="990" customWidth="1"/>
    <col min="7445" max="7445" width="0" style="990" hidden="1" customWidth="1"/>
    <col min="7446" max="7446" width="3.7109375" style="990" customWidth="1"/>
    <col min="7447" max="7447" width="11.140625" style="990" bestFit="1" customWidth="1"/>
    <col min="7448" max="7449" width="10.5703125" style="990"/>
    <col min="7450" max="7450" width="11.140625" style="990" customWidth="1"/>
    <col min="7451" max="7680" width="10.5703125" style="990"/>
    <col min="7681" max="7688" width="0" style="990" hidden="1" customWidth="1"/>
    <col min="7689" max="7689" width="3.7109375" style="990" customWidth="1"/>
    <col min="7690" max="7690" width="3.85546875" style="990" customWidth="1"/>
    <col min="7691" max="7691" width="3.7109375" style="990" customWidth="1"/>
    <col min="7692" max="7692" width="12.7109375" style="990" customWidth="1"/>
    <col min="7693" max="7693" width="52.7109375" style="990" customWidth="1"/>
    <col min="7694" max="7697" width="0" style="990" hidden="1" customWidth="1"/>
    <col min="7698" max="7698" width="12.28515625" style="990" customWidth="1"/>
    <col min="7699" max="7699" width="6.42578125" style="990" customWidth="1"/>
    <col min="7700" max="7700" width="12.28515625" style="990" customWidth="1"/>
    <col min="7701" max="7701" width="0" style="990" hidden="1" customWidth="1"/>
    <col min="7702" max="7702" width="3.7109375" style="990" customWidth="1"/>
    <col min="7703" max="7703" width="11.140625" style="990" bestFit="1" customWidth="1"/>
    <col min="7704" max="7705" width="10.5703125" style="990"/>
    <col min="7706" max="7706" width="11.140625" style="990" customWidth="1"/>
    <col min="7707" max="7936" width="10.5703125" style="990"/>
    <col min="7937" max="7944" width="0" style="990" hidden="1" customWidth="1"/>
    <col min="7945" max="7945" width="3.7109375" style="990" customWidth="1"/>
    <col min="7946" max="7946" width="3.85546875" style="990" customWidth="1"/>
    <col min="7947" max="7947" width="3.7109375" style="990" customWidth="1"/>
    <col min="7948" max="7948" width="12.7109375" style="990" customWidth="1"/>
    <col min="7949" max="7949" width="52.7109375" style="990" customWidth="1"/>
    <col min="7950" max="7953" width="0" style="990" hidden="1" customWidth="1"/>
    <col min="7954" max="7954" width="12.28515625" style="990" customWidth="1"/>
    <col min="7955" max="7955" width="6.42578125" style="990" customWidth="1"/>
    <col min="7956" max="7956" width="12.28515625" style="990" customWidth="1"/>
    <col min="7957" max="7957" width="0" style="990" hidden="1" customWidth="1"/>
    <col min="7958" max="7958" width="3.7109375" style="990" customWidth="1"/>
    <col min="7959" max="7959" width="11.140625" style="990" bestFit="1" customWidth="1"/>
    <col min="7960" max="7961" width="10.5703125" style="990"/>
    <col min="7962" max="7962" width="11.140625" style="990" customWidth="1"/>
    <col min="7963" max="8192" width="10.5703125" style="990"/>
    <col min="8193" max="8200" width="0" style="990" hidden="1" customWidth="1"/>
    <col min="8201" max="8201" width="3.7109375" style="990" customWidth="1"/>
    <col min="8202" max="8202" width="3.85546875" style="990" customWidth="1"/>
    <col min="8203" max="8203" width="3.7109375" style="990" customWidth="1"/>
    <col min="8204" max="8204" width="12.7109375" style="990" customWidth="1"/>
    <col min="8205" max="8205" width="52.7109375" style="990" customWidth="1"/>
    <col min="8206" max="8209" width="0" style="990" hidden="1" customWidth="1"/>
    <col min="8210" max="8210" width="12.28515625" style="990" customWidth="1"/>
    <col min="8211" max="8211" width="6.42578125" style="990" customWidth="1"/>
    <col min="8212" max="8212" width="12.28515625" style="990" customWidth="1"/>
    <col min="8213" max="8213" width="0" style="990" hidden="1" customWidth="1"/>
    <col min="8214" max="8214" width="3.7109375" style="990" customWidth="1"/>
    <col min="8215" max="8215" width="11.140625" style="990" bestFit="1" customWidth="1"/>
    <col min="8216" max="8217" width="10.5703125" style="990"/>
    <col min="8218" max="8218" width="11.140625" style="990" customWidth="1"/>
    <col min="8219" max="8448" width="10.5703125" style="990"/>
    <col min="8449" max="8456" width="0" style="990" hidden="1" customWidth="1"/>
    <col min="8457" max="8457" width="3.7109375" style="990" customWidth="1"/>
    <col min="8458" max="8458" width="3.85546875" style="990" customWidth="1"/>
    <col min="8459" max="8459" width="3.7109375" style="990" customWidth="1"/>
    <col min="8460" max="8460" width="12.7109375" style="990" customWidth="1"/>
    <col min="8461" max="8461" width="52.7109375" style="990" customWidth="1"/>
    <col min="8462" max="8465" width="0" style="990" hidden="1" customWidth="1"/>
    <col min="8466" max="8466" width="12.28515625" style="990" customWidth="1"/>
    <col min="8467" max="8467" width="6.42578125" style="990" customWidth="1"/>
    <col min="8468" max="8468" width="12.28515625" style="990" customWidth="1"/>
    <col min="8469" max="8469" width="0" style="990" hidden="1" customWidth="1"/>
    <col min="8470" max="8470" width="3.7109375" style="990" customWidth="1"/>
    <col min="8471" max="8471" width="11.140625" style="990" bestFit="1" customWidth="1"/>
    <col min="8472" max="8473" width="10.5703125" style="990"/>
    <col min="8474" max="8474" width="11.140625" style="990" customWidth="1"/>
    <col min="8475" max="8704" width="10.5703125" style="990"/>
    <col min="8705" max="8712" width="0" style="990" hidden="1" customWidth="1"/>
    <col min="8713" max="8713" width="3.7109375" style="990" customWidth="1"/>
    <col min="8714" max="8714" width="3.85546875" style="990" customWidth="1"/>
    <col min="8715" max="8715" width="3.7109375" style="990" customWidth="1"/>
    <col min="8716" max="8716" width="12.7109375" style="990" customWidth="1"/>
    <col min="8717" max="8717" width="52.7109375" style="990" customWidth="1"/>
    <col min="8718" max="8721" width="0" style="990" hidden="1" customWidth="1"/>
    <col min="8722" max="8722" width="12.28515625" style="990" customWidth="1"/>
    <col min="8723" max="8723" width="6.42578125" style="990" customWidth="1"/>
    <col min="8724" max="8724" width="12.28515625" style="990" customWidth="1"/>
    <col min="8725" max="8725" width="0" style="990" hidden="1" customWidth="1"/>
    <col min="8726" max="8726" width="3.7109375" style="990" customWidth="1"/>
    <col min="8727" max="8727" width="11.140625" style="990" bestFit="1" customWidth="1"/>
    <col min="8728" max="8729" width="10.5703125" style="990"/>
    <col min="8730" max="8730" width="11.140625" style="990" customWidth="1"/>
    <col min="8731" max="8960" width="10.5703125" style="990"/>
    <col min="8961" max="8968" width="0" style="990" hidden="1" customWidth="1"/>
    <col min="8969" max="8969" width="3.7109375" style="990" customWidth="1"/>
    <col min="8970" max="8970" width="3.85546875" style="990" customWidth="1"/>
    <col min="8971" max="8971" width="3.7109375" style="990" customWidth="1"/>
    <col min="8972" max="8972" width="12.7109375" style="990" customWidth="1"/>
    <col min="8973" max="8973" width="52.7109375" style="990" customWidth="1"/>
    <col min="8974" max="8977" width="0" style="990" hidden="1" customWidth="1"/>
    <col min="8978" max="8978" width="12.28515625" style="990" customWidth="1"/>
    <col min="8979" max="8979" width="6.42578125" style="990" customWidth="1"/>
    <col min="8980" max="8980" width="12.28515625" style="990" customWidth="1"/>
    <col min="8981" max="8981" width="0" style="990" hidden="1" customWidth="1"/>
    <col min="8982" max="8982" width="3.7109375" style="990" customWidth="1"/>
    <col min="8983" max="8983" width="11.140625" style="990" bestFit="1" customWidth="1"/>
    <col min="8984" max="8985" width="10.5703125" style="990"/>
    <col min="8986" max="8986" width="11.140625" style="990" customWidth="1"/>
    <col min="8987" max="9216" width="10.5703125" style="990"/>
    <col min="9217" max="9224" width="0" style="990" hidden="1" customWidth="1"/>
    <col min="9225" max="9225" width="3.7109375" style="990" customWidth="1"/>
    <col min="9226" max="9226" width="3.85546875" style="990" customWidth="1"/>
    <col min="9227" max="9227" width="3.7109375" style="990" customWidth="1"/>
    <col min="9228" max="9228" width="12.7109375" style="990" customWidth="1"/>
    <col min="9229" max="9229" width="52.7109375" style="990" customWidth="1"/>
    <col min="9230" max="9233" width="0" style="990" hidden="1" customWidth="1"/>
    <col min="9234" max="9234" width="12.28515625" style="990" customWidth="1"/>
    <col min="9235" max="9235" width="6.42578125" style="990" customWidth="1"/>
    <col min="9236" max="9236" width="12.28515625" style="990" customWidth="1"/>
    <col min="9237" max="9237" width="0" style="990" hidden="1" customWidth="1"/>
    <col min="9238" max="9238" width="3.7109375" style="990" customWidth="1"/>
    <col min="9239" max="9239" width="11.140625" style="990" bestFit="1" customWidth="1"/>
    <col min="9240" max="9241" width="10.5703125" style="990"/>
    <col min="9242" max="9242" width="11.140625" style="990" customWidth="1"/>
    <col min="9243" max="9472" width="10.5703125" style="990"/>
    <col min="9473" max="9480" width="0" style="990" hidden="1" customWidth="1"/>
    <col min="9481" max="9481" width="3.7109375" style="990" customWidth="1"/>
    <col min="9482" max="9482" width="3.85546875" style="990" customWidth="1"/>
    <col min="9483" max="9483" width="3.7109375" style="990" customWidth="1"/>
    <col min="9484" max="9484" width="12.7109375" style="990" customWidth="1"/>
    <col min="9485" max="9485" width="52.7109375" style="990" customWidth="1"/>
    <col min="9486" max="9489" width="0" style="990" hidden="1" customWidth="1"/>
    <col min="9490" max="9490" width="12.28515625" style="990" customWidth="1"/>
    <col min="9491" max="9491" width="6.42578125" style="990" customWidth="1"/>
    <col min="9492" max="9492" width="12.28515625" style="990" customWidth="1"/>
    <col min="9493" max="9493" width="0" style="990" hidden="1" customWidth="1"/>
    <col min="9494" max="9494" width="3.7109375" style="990" customWidth="1"/>
    <col min="9495" max="9495" width="11.140625" style="990" bestFit="1" customWidth="1"/>
    <col min="9496" max="9497" width="10.5703125" style="990"/>
    <col min="9498" max="9498" width="11.140625" style="990" customWidth="1"/>
    <col min="9499" max="9728" width="10.5703125" style="990"/>
    <col min="9729" max="9736" width="0" style="990" hidden="1" customWidth="1"/>
    <col min="9737" max="9737" width="3.7109375" style="990" customWidth="1"/>
    <col min="9738" max="9738" width="3.85546875" style="990" customWidth="1"/>
    <col min="9739" max="9739" width="3.7109375" style="990" customWidth="1"/>
    <col min="9740" max="9740" width="12.7109375" style="990" customWidth="1"/>
    <col min="9741" max="9741" width="52.7109375" style="990" customWidth="1"/>
    <col min="9742" max="9745" width="0" style="990" hidden="1" customWidth="1"/>
    <col min="9746" max="9746" width="12.28515625" style="990" customWidth="1"/>
    <col min="9747" max="9747" width="6.42578125" style="990" customWidth="1"/>
    <col min="9748" max="9748" width="12.28515625" style="990" customWidth="1"/>
    <col min="9749" max="9749" width="0" style="990" hidden="1" customWidth="1"/>
    <col min="9750" max="9750" width="3.7109375" style="990" customWidth="1"/>
    <col min="9751" max="9751" width="11.140625" style="990" bestFit="1" customWidth="1"/>
    <col min="9752" max="9753" width="10.5703125" style="990"/>
    <col min="9754" max="9754" width="11.140625" style="990" customWidth="1"/>
    <col min="9755" max="9984" width="10.5703125" style="990"/>
    <col min="9985" max="9992" width="0" style="990" hidden="1" customWidth="1"/>
    <col min="9993" max="9993" width="3.7109375" style="990" customWidth="1"/>
    <col min="9994" max="9994" width="3.85546875" style="990" customWidth="1"/>
    <col min="9995" max="9995" width="3.7109375" style="990" customWidth="1"/>
    <col min="9996" max="9996" width="12.7109375" style="990" customWidth="1"/>
    <col min="9997" max="9997" width="52.7109375" style="990" customWidth="1"/>
    <col min="9998" max="10001" width="0" style="990" hidden="1" customWidth="1"/>
    <col min="10002" max="10002" width="12.28515625" style="990" customWidth="1"/>
    <col min="10003" max="10003" width="6.42578125" style="990" customWidth="1"/>
    <col min="10004" max="10004" width="12.28515625" style="990" customWidth="1"/>
    <col min="10005" max="10005" width="0" style="990" hidden="1" customWidth="1"/>
    <col min="10006" max="10006" width="3.7109375" style="990" customWidth="1"/>
    <col min="10007" max="10007" width="11.140625" style="990" bestFit="1" customWidth="1"/>
    <col min="10008" max="10009" width="10.5703125" style="990"/>
    <col min="10010" max="10010" width="11.140625" style="990" customWidth="1"/>
    <col min="10011" max="10240" width="10.5703125" style="990"/>
    <col min="10241" max="10248" width="0" style="990" hidden="1" customWidth="1"/>
    <col min="10249" max="10249" width="3.7109375" style="990" customWidth="1"/>
    <col min="10250" max="10250" width="3.85546875" style="990" customWidth="1"/>
    <col min="10251" max="10251" width="3.7109375" style="990" customWidth="1"/>
    <col min="10252" max="10252" width="12.7109375" style="990" customWidth="1"/>
    <col min="10253" max="10253" width="52.7109375" style="990" customWidth="1"/>
    <col min="10254" max="10257" width="0" style="990" hidden="1" customWidth="1"/>
    <col min="10258" max="10258" width="12.28515625" style="990" customWidth="1"/>
    <col min="10259" max="10259" width="6.42578125" style="990" customWidth="1"/>
    <col min="10260" max="10260" width="12.28515625" style="990" customWidth="1"/>
    <col min="10261" max="10261" width="0" style="990" hidden="1" customWidth="1"/>
    <col min="10262" max="10262" width="3.7109375" style="990" customWidth="1"/>
    <col min="10263" max="10263" width="11.140625" style="990" bestFit="1" customWidth="1"/>
    <col min="10264" max="10265" width="10.5703125" style="990"/>
    <col min="10266" max="10266" width="11.140625" style="990" customWidth="1"/>
    <col min="10267" max="10496" width="10.5703125" style="990"/>
    <col min="10497" max="10504" width="0" style="990" hidden="1" customWidth="1"/>
    <col min="10505" max="10505" width="3.7109375" style="990" customWidth="1"/>
    <col min="10506" max="10506" width="3.85546875" style="990" customWidth="1"/>
    <col min="10507" max="10507" width="3.7109375" style="990" customWidth="1"/>
    <col min="10508" max="10508" width="12.7109375" style="990" customWidth="1"/>
    <col min="10509" max="10509" width="52.7109375" style="990" customWidth="1"/>
    <col min="10510" max="10513" width="0" style="990" hidden="1" customWidth="1"/>
    <col min="10514" max="10514" width="12.28515625" style="990" customWidth="1"/>
    <col min="10515" max="10515" width="6.42578125" style="990" customWidth="1"/>
    <col min="10516" max="10516" width="12.28515625" style="990" customWidth="1"/>
    <col min="10517" max="10517" width="0" style="990" hidden="1" customWidth="1"/>
    <col min="10518" max="10518" width="3.7109375" style="990" customWidth="1"/>
    <col min="10519" max="10519" width="11.140625" style="990" bestFit="1" customWidth="1"/>
    <col min="10520" max="10521" width="10.5703125" style="990"/>
    <col min="10522" max="10522" width="11.140625" style="990" customWidth="1"/>
    <col min="10523" max="10752" width="10.5703125" style="990"/>
    <col min="10753" max="10760" width="0" style="990" hidden="1" customWidth="1"/>
    <col min="10761" max="10761" width="3.7109375" style="990" customWidth="1"/>
    <col min="10762" max="10762" width="3.85546875" style="990" customWidth="1"/>
    <col min="10763" max="10763" width="3.7109375" style="990" customWidth="1"/>
    <col min="10764" max="10764" width="12.7109375" style="990" customWidth="1"/>
    <col min="10765" max="10765" width="52.7109375" style="990" customWidth="1"/>
    <col min="10766" max="10769" width="0" style="990" hidden="1" customWidth="1"/>
    <col min="10770" max="10770" width="12.28515625" style="990" customWidth="1"/>
    <col min="10771" max="10771" width="6.42578125" style="990" customWidth="1"/>
    <col min="10772" max="10772" width="12.28515625" style="990" customWidth="1"/>
    <col min="10773" max="10773" width="0" style="990" hidden="1" customWidth="1"/>
    <col min="10774" max="10774" width="3.7109375" style="990" customWidth="1"/>
    <col min="10775" max="10775" width="11.140625" style="990" bestFit="1" customWidth="1"/>
    <col min="10776" max="10777" width="10.5703125" style="990"/>
    <col min="10778" max="10778" width="11.140625" style="990" customWidth="1"/>
    <col min="10779" max="11008" width="10.5703125" style="990"/>
    <col min="11009" max="11016" width="0" style="990" hidden="1" customWidth="1"/>
    <col min="11017" max="11017" width="3.7109375" style="990" customWidth="1"/>
    <col min="11018" max="11018" width="3.85546875" style="990" customWidth="1"/>
    <col min="11019" max="11019" width="3.7109375" style="990" customWidth="1"/>
    <col min="11020" max="11020" width="12.7109375" style="990" customWidth="1"/>
    <col min="11021" max="11021" width="52.7109375" style="990" customWidth="1"/>
    <col min="11022" max="11025" width="0" style="990" hidden="1" customWidth="1"/>
    <col min="11026" max="11026" width="12.28515625" style="990" customWidth="1"/>
    <col min="11027" max="11027" width="6.42578125" style="990" customWidth="1"/>
    <col min="11028" max="11028" width="12.28515625" style="990" customWidth="1"/>
    <col min="11029" max="11029" width="0" style="990" hidden="1" customWidth="1"/>
    <col min="11030" max="11030" width="3.7109375" style="990" customWidth="1"/>
    <col min="11031" max="11031" width="11.140625" style="990" bestFit="1" customWidth="1"/>
    <col min="11032" max="11033" width="10.5703125" style="990"/>
    <col min="11034" max="11034" width="11.140625" style="990" customWidth="1"/>
    <col min="11035" max="11264" width="10.5703125" style="990"/>
    <col min="11265" max="11272" width="0" style="990" hidden="1" customWidth="1"/>
    <col min="11273" max="11273" width="3.7109375" style="990" customWidth="1"/>
    <col min="11274" max="11274" width="3.85546875" style="990" customWidth="1"/>
    <col min="11275" max="11275" width="3.7109375" style="990" customWidth="1"/>
    <col min="11276" max="11276" width="12.7109375" style="990" customWidth="1"/>
    <col min="11277" max="11277" width="52.7109375" style="990" customWidth="1"/>
    <col min="11278" max="11281" width="0" style="990" hidden="1" customWidth="1"/>
    <col min="11282" max="11282" width="12.28515625" style="990" customWidth="1"/>
    <col min="11283" max="11283" width="6.42578125" style="990" customWidth="1"/>
    <col min="11284" max="11284" width="12.28515625" style="990" customWidth="1"/>
    <col min="11285" max="11285" width="0" style="990" hidden="1" customWidth="1"/>
    <col min="11286" max="11286" width="3.7109375" style="990" customWidth="1"/>
    <col min="11287" max="11287" width="11.140625" style="990" bestFit="1" customWidth="1"/>
    <col min="11288" max="11289" width="10.5703125" style="990"/>
    <col min="11290" max="11290" width="11.140625" style="990" customWidth="1"/>
    <col min="11291" max="11520" width="10.5703125" style="990"/>
    <col min="11521" max="11528" width="0" style="990" hidden="1" customWidth="1"/>
    <col min="11529" max="11529" width="3.7109375" style="990" customWidth="1"/>
    <col min="11530" max="11530" width="3.85546875" style="990" customWidth="1"/>
    <col min="11531" max="11531" width="3.7109375" style="990" customWidth="1"/>
    <col min="11532" max="11532" width="12.7109375" style="990" customWidth="1"/>
    <col min="11533" max="11533" width="52.7109375" style="990" customWidth="1"/>
    <col min="11534" max="11537" width="0" style="990" hidden="1" customWidth="1"/>
    <col min="11538" max="11538" width="12.28515625" style="990" customWidth="1"/>
    <col min="11539" max="11539" width="6.42578125" style="990" customWidth="1"/>
    <col min="11540" max="11540" width="12.28515625" style="990" customWidth="1"/>
    <col min="11541" max="11541" width="0" style="990" hidden="1" customWidth="1"/>
    <col min="11542" max="11542" width="3.7109375" style="990" customWidth="1"/>
    <col min="11543" max="11543" width="11.140625" style="990" bestFit="1" customWidth="1"/>
    <col min="11544" max="11545" width="10.5703125" style="990"/>
    <col min="11546" max="11546" width="11.140625" style="990" customWidth="1"/>
    <col min="11547" max="11776" width="10.5703125" style="990"/>
    <col min="11777" max="11784" width="0" style="990" hidden="1" customWidth="1"/>
    <col min="11785" max="11785" width="3.7109375" style="990" customWidth="1"/>
    <col min="11786" max="11786" width="3.85546875" style="990" customWidth="1"/>
    <col min="11787" max="11787" width="3.7109375" style="990" customWidth="1"/>
    <col min="11788" max="11788" width="12.7109375" style="990" customWidth="1"/>
    <col min="11789" max="11789" width="52.7109375" style="990" customWidth="1"/>
    <col min="11790" max="11793" width="0" style="990" hidden="1" customWidth="1"/>
    <col min="11794" max="11794" width="12.28515625" style="990" customWidth="1"/>
    <col min="11795" max="11795" width="6.42578125" style="990" customWidth="1"/>
    <col min="11796" max="11796" width="12.28515625" style="990" customWidth="1"/>
    <col min="11797" max="11797" width="0" style="990" hidden="1" customWidth="1"/>
    <col min="11798" max="11798" width="3.7109375" style="990" customWidth="1"/>
    <col min="11799" max="11799" width="11.140625" style="990" bestFit="1" customWidth="1"/>
    <col min="11800" max="11801" width="10.5703125" style="990"/>
    <col min="11802" max="11802" width="11.140625" style="990" customWidth="1"/>
    <col min="11803" max="12032" width="10.5703125" style="990"/>
    <col min="12033" max="12040" width="0" style="990" hidden="1" customWidth="1"/>
    <col min="12041" max="12041" width="3.7109375" style="990" customWidth="1"/>
    <col min="12042" max="12042" width="3.85546875" style="990" customWidth="1"/>
    <col min="12043" max="12043" width="3.7109375" style="990" customWidth="1"/>
    <col min="12044" max="12044" width="12.7109375" style="990" customWidth="1"/>
    <col min="12045" max="12045" width="52.7109375" style="990" customWidth="1"/>
    <col min="12046" max="12049" width="0" style="990" hidden="1" customWidth="1"/>
    <col min="12050" max="12050" width="12.28515625" style="990" customWidth="1"/>
    <col min="12051" max="12051" width="6.42578125" style="990" customWidth="1"/>
    <col min="12052" max="12052" width="12.28515625" style="990" customWidth="1"/>
    <col min="12053" max="12053" width="0" style="990" hidden="1" customWidth="1"/>
    <col min="12054" max="12054" width="3.7109375" style="990" customWidth="1"/>
    <col min="12055" max="12055" width="11.140625" style="990" bestFit="1" customWidth="1"/>
    <col min="12056" max="12057" width="10.5703125" style="990"/>
    <col min="12058" max="12058" width="11.140625" style="990" customWidth="1"/>
    <col min="12059" max="12288" width="10.5703125" style="990"/>
    <col min="12289" max="12296" width="0" style="990" hidden="1" customWidth="1"/>
    <col min="12297" max="12297" width="3.7109375" style="990" customWidth="1"/>
    <col min="12298" max="12298" width="3.85546875" style="990" customWidth="1"/>
    <col min="12299" max="12299" width="3.7109375" style="990" customWidth="1"/>
    <col min="12300" max="12300" width="12.7109375" style="990" customWidth="1"/>
    <col min="12301" max="12301" width="52.7109375" style="990" customWidth="1"/>
    <col min="12302" max="12305" width="0" style="990" hidden="1" customWidth="1"/>
    <col min="12306" max="12306" width="12.28515625" style="990" customWidth="1"/>
    <col min="12307" max="12307" width="6.42578125" style="990" customWidth="1"/>
    <col min="12308" max="12308" width="12.28515625" style="990" customWidth="1"/>
    <col min="12309" max="12309" width="0" style="990" hidden="1" customWidth="1"/>
    <col min="12310" max="12310" width="3.7109375" style="990" customWidth="1"/>
    <col min="12311" max="12311" width="11.140625" style="990" bestFit="1" customWidth="1"/>
    <col min="12312" max="12313" width="10.5703125" style="990"/>
    <col min="12314" max="12314" width="11.140625" style="990" customWidth="1"/>
    <col min="12315" max="12544" width="10.5703125" style="990"/>
    <col min="12545" max="12552" width="0" style="990" hidden="1" customWidth="1"/>
    <col min="12553" max="12553" width="3.7109375" style="990" customWidth="1"/>
    <col min="12554" max="12554" width="3.85546875" style="990" customWidth="1"/>
    <col min="12555" max="12555" width="3.7109375" style="990" customWidth="1"/>
    <col min="12556" max="12556" width="12.7109375" style="990" customWidth="1"/>
    <col min="12557" max="12557" width="52.7109375" style="990" customWidth="1"/>
    <col min="12558" max="12561" width="0" style="990" hidden="1" customWidth="1"/>
    <col min="12562" max="12562" width="12.28515625" style="990" customWidth="1"/>
    <col min="12563" max="12563" width="6.42578125" style="990" customWidth="1"/>
    <col min="12564" max="12564" width="12.28515625" style="990" customWidth="1"/>
    <col min="12565" max="12565" width="0" style="990" hidden="1" customWidth="1"/>
    <col min="12566" max="12566" width="3.7109375" style="990" customWidth="1"/>
    <col min="12567" max="12567" width="11.140625" style="990" bestFit="1" customWidth="1"/>
    <col min="12568" max="12569" width="10.5703125" style="990"/>
    <col min="12570" max="12570" width="11.140625" style="990" customWidth="1"/>
    <col min="12571" max="12800" width="10.5703125" style="990"/>
    <col min="12801" max="12808" width="0" style="990" hidden="1" customWidth="1"/>
    <col min="12809" max="12809" width="3.7109375" style="990" customWidth="1"/>
    <col min="12810" max="12810" width="3.85546875" style="990" customWidth="1"/>
    <col min="12811" max="12811" width="3.7109375" style="990" customWidth="1"/>
    <col min="12812" max="12812" width="12.7109375" style="990" customWidth="1"/>
    <col min="12813" max="12813" width="52.7109375" style="990" customWidth="1"/>
    <col min="12814" max="12817" width="0" style="990" hidden="1" customWidth="1"/>
    <col min="12818" max="12818" width="12.28515625" style="990" customWidth="1"/>
    <col min="12819" max="12819" width="6.42578125" style="990" customWidth="1"/>
    <col min="12820" max="12820" width="12.28515625" style="990" customWidth="1"/>
    <col min="12821" max="12821" width="0" style="990" hidden="1" customWidth="1"/>
    <col min="12822" max="12822" width="3.7109375" style="990" customWidth="1"/>
    <col min="12823" max="12823" width="11.140625" style="990" bestFit="1" customWidth="1"/>
    <col min="12824" max="12825" width="10.5703125" style="990"/>
    <col min="12826" max="12826" width="11.140625" style="990" customWidth="1"/>
    <col min="12827" max="13056" width="10.5703125" style="990"/>
    <col min="13057" max="13064" width="0" style="990" hidden="1" customWidth="1"/>
    <col min="13065" max="13065" width="3.7109375" style="990" customWidth="1"/>
    <col min="13066" max="13066" width="3.85546875" style="990" customWidth="1"/>
    <col min="13067" max="13067" width="3.7109375" style="990" customWidth="1"/>
    <col min="13068" max="13068" width="12.7109375" style="990" customWidth="1"/>
    <col min="13069" max="13069" width="52.7109375" style="990" customWidth="1"/>
    <col min="13070" max="13073" width="0" style="990" hidden="1" customWidth="1"/>
    <col min="13074" max="13074" width="12.28515625" style="990" customWidth="1"/>
    <col min="13075" max="13075" width="6.42578125" style="990" customWidth="1"/>
    <col min="13076" max="13076" width="12.28515625" style="990" customWidth="1"/>
    <col min="13077" max="13077" width="0" style="990" hidden="1" customWidth="1"/>
    <col min="13078" max="13078" width="3.7109375" style="990" customWidth="1"/>
    <col min="13079" max="13079" width="11.140625" style="990" bestFit="1" customWidth="1"/>
    <col min="13080" max="13081" width="10.5703125" style="990"/>
    <col min="13082" max="13082" width="11.140625" style="990" customWidth="1"/>
    <col min="13083" max="13312" width="10.5703125" style="990"/>
    <col min="13313" max="13320" width="0" style="990" hidden="1" customWidth="1"/>
    <col min="13321" max="13321" width="3.7109375" style="990" customWidth="1"/>
    <col min="13322" max="13322" width="3.85546875" style="990" customWidth="1"/>
    <col min="13323" max="13323" width="3.7109375" style="990" customWidth="1"/>
    <col min="13324" max="13324" width="12.7109375" style="990" customWidth="1"/>
    <col min="13325" max="13325" width="52.7109375" style="990" customWidth="1"/>
    <col min="13326" max="13329" width="0" style="990" hidden="1" customWidth="1"/>
    <col min="13330" max="13330" width="12.28515625" style="990" customWidth="1"/>
    <col min="13331" max="13331" width="6.42578125" style="990" customWidth="1"/>
    <col min="13332" max="13332" width="12.28515625" style="990" customWidth="1"/>
    <col min="13333" max="13333" width="0" style="990" hidden="1" customWidth="1"/>
    <col min="13334" max="13334" width="3.7109375" style="990" customWidth="1"/>
    <col min="13335" max="13335" width="11.140625" style="990" bestFit="1" customWidth="1"/>
    <col min="13336" max="13337" width="10.5703125" style="990"/>
    <col min="13338" max="13338" width="11.140625" style="990" customWidth="1"/>
    <col min="13339" max="13568" width="10.5703125" style="990"/>
    <col min="13569" max="13576" width="0" style="990" hidden="1" customWidth="1"/>
    <col min="13577" max="13577" width="3.7109375" style="990" customWidth="1"/>
    <col min="13578" max="13578" width="3.85546875" style="990" customWidth="1"/>
    <col min="13579" max="13579" width="3.7109375" style="990" customWidth="1"/>
    <col min="13580" max="13580" width="12.7109375" style="990" customWidth="1"/>
    <col min="13581" max="13581" width="52.7109375" style="990" customWidth="1"/>
    <col min="13582" max="13585" width="0" style="990" hidden="1" customWidth="1"/>
    <col min="13586" max="13586" width="12.28515625" style="990" customWidth="1"/>
    <col min="13587" max="13587" width="6.42578125" style="990" customWidth="1"/>
    <col min="13588" max="13588" width="12.28515625" style="990" customWidth="1"/>
    <col min="13589" max="13589" width="0" style="990" hidden="1" customWidth="1"/>
    <col min="13590" max="13590" width="3.7109375" style="990" customWidth="1"/>
    <col min="13591" max="13591" width="11.140625" style="990" bestFit="1" customWidth="1"/>
    <col min="13592" max="13593" width="10.5703125" style="990"/>
    <col min="13594" max="13594" width="11.140625" style="990" customWidth="1"/>
    <col min="13595" max="13824" width="10.5703125" style="990"/>
    <col min="13825" max="13832" width="0" style="990" hidden="1" customWidth="1"/>
    <col min="13833" max="13833" width="3.7109375" style="990" customWidth="1"/>
    <col min="13834" max="13834" width="3.85546875" style="990" customWidth="1"/>
    <col min="13835" max="13835" width="3.7109375" style="990" customWidth="1"/>
    <col min="13836" max="13836" width="12.7109375" style="990" customWidth="1"/>
    <col min="13837" max="13837" width="52.7109375" style="990" customWidth="1"/>
    <col min="13838" max="13841" width="0" style="990" hidden="1" customWidth="1"/>
    <col min="13842" max="13842" width="12.28515625" style="990" customWidth="1"/>
    <col min="13843" max="13843" width="6.42578125" style="990" customWidth="1"/>
    <col min="13844" max="13844" width="12.28515625" style="990" customWidth="1"/>
    <col min="13845" max="13845" width="0" style="990" hidden="1" customWidth="1"/>
    <col min="13846" max="13846" width="3.7109375" style="990" customWidth="1"/>
    <col min="13847" max="13847" width="11.140625" style="990" bestFit="1" customWidth="1"/>
    <col min="13848" max="13849" width="10.5703125" style="990"/>
    <col min="13850" max="13850" width="11.140625" style="990" customWidth="1"/>
    <col min="13851" max="14080" width="10.5703125" style="990"/>
    <col min="14081" max="14088" width="0" style="990" hidden="1" customWidth="1"/>
    <col min="14089" max="14089" width="3.7109375" style="990" customWidth="1"/>
    <col min="14090" max="14090" width="3.85546875" style="990" customWidth="1"/>
    <col min="14091" max="14091" width="3.7109375" style="990" customWidth="1"/>
    <col min="14092" max="14092" width="12.7109375" style="990" customWidth="1"/>
    <col min="14093" max="14093" width="52.7109375" style="990" customWidth="1"/>
    <col min="14094" max="14097" width="0" style="990" hidden="1" customWidth="1"/>
    <col min="14098" max="14098" width="12.28515625" style="990" customWidth="1"/>
    <col min="14099" max="14099" width="6.42578125" style="990" customWidth="1"/>
    <col min="14100" max="14100" width="12.28515625" style="990" customWidth="1"/>
    <col min="14101" max="14101" width="0" style="990" hidden="1" customWidth="1"/>
    <col min="14102" max="14102" width="3.7109375" style="990" customWidth="1"/>
    <col min="14103" max="14103" width="11.140625" style="990" bestFit="1" customWidth="1"/>
    <col min="14104" max="14105" width="10.5703125" style="990"/>
    <col min="14106" max="14106" width="11.140625" style="990" customWidth="1"/>
    <col min="14107" max="14336" width="10.5703125" style="990"/>
    <col min="14337" max="14344" width="0" style="990" hidden="1" customWidth="1"/>
    <col min="14345" max="14345" width="3.7109375" style="990" customWidth="1"/>
    <col min="14346" max="14346" width="3.85546875" style="990" customWidth="1"/>
    <col min="14347" max="14347" width="3.7109375" style="990" customWidth="1"/>
    <col min="14348" max="14348" width="12.7109375" style="990" customWidth="1"/>
    <col min="14349" max="14349" width="52.7109375" style="990" customWidth="1"/>
    <col min="14350" max="14353" width="0" style="990" hidden="1" customWidth="1"/>
    <col min="14354" max="14354" width="12.28515625" style="990" customWidth="1"/>
    <col min="14355" max="14355" width="6.42578125" style="990" customWidth="1"/>
    <col min="14356" max="14356" width="12.28515625" style="990" customWidth="1"/>
    <col min="14357" max="14357" width="0" style="990" hidden="1" customWidth="1"/>
    <col min="14358" max="14358" width="3.7109375" style="990" customWidth="1"/>
    <col min="14359" max="14359" width="11.140625" style="990" bestFit="1" customWidth="1"/>
    <col min="14360" max="14361" width="10.5703125" style="990"/>
    <col min="14362" max="14362" width="11.140625" style="990" customWidth="1"/>
    <col min="14363" max="14592" width="10.5703125" style="990"/>
    <col min="14593" max="14600" width="0" style="990" hidden="1" customWidth="1"/>
    <col min="14601" max="14601" width="3.7109375" style="990" customWidth="1"/>
    <col min="14602" max="14602" width="3.85546875" style="990" customWidth="1"/>
    <col min="14603" max="14603" width="3.7109375" style="990" customWidth="1"/>
    <col min="14604" max="14604" width="12.7109375" style="990" customWidth="1"/>
    <col min="14605" max="14605" width="52.7109375" style="990" customWidth="1"/>
    <col min="14606" max="14609" width="0" style="990" hidden="1" customWidth="1"/>
    <col min="14610" max="14610" width="12.28515625" style="990" customWidth="1"/>
    <col min="14611" max="14611" width="6.42578125" style="990" customWidth="1"/>
    <col min="14612" max="14612" width="12.28515625" style="990" customWidth="1"/>
    <col min="14613" max="14613" width="0" style="990" hidden="1" customWidth="1"/>
    <col min="14614" max="14614" width="3.7109375" style="990" customWidth="1"/>
    <col min="14615" max="14615" width="11.140625" style="990" bestFit="1" customWidth="1"/>
    <col min="14616" max="14617" width="10.5703125" style="990"/>
    <col min="14618" max="14618" width="11.140625" style="990" customWidth="1"/>
    <col min="14619" max="14848" width="10.5703125" style="990"/>
    <col min="14849" max="14856" width="0" style="990" hidden="1" customWidth="1"/>
    <col min="14857" max="14857" width="3.7109375" style="990" customWidth="1"/>
    <col min="14858" max="14858" width="3.85546875" style="990" customWidth="1"/>
    <col min="14859" max="14859" width="3.7109375" style="990" customWidth="1"/>
    <col min="14860" max="14860" width="12.7109375" style="990" customWidth="1"/>
    <col min="14861" max="14861" width="52.7109375" style="990" customWidth="1"/>
    <col min="14862" max="14865" width="0" style="990" hidden="1" customWidth="1"/>
    <col min="14866" max="14866" width="12.28515625" style="990" customWidth="1"/>
    <col min="14867" max="14867" width="6.42578125" style="990" customWidth="1"/>
    <col min="14868" max="14868" width="12.28515625" style="990" customWidth="1"/>
    <col min="14869" max="14869" width="0" style="990" hidden="1" customWidth="1"/>
    <col min="14870" max="14870" width="3.7109375" style="990" customWidth="1"/>
    <col min="14871" max="14871" width="11.140625" style="990" bestFit="1" customWidth="1"/>
    <col min="14872" max="14873" width="10.5703125" style="990"/>
    <col min="14874" max="14874" width="11.140625" style="990" customWidth="1"/>
    <col min="14875" max="15104" width="10.5703125" style="990"/>
    <col min="15105" max="15112" width="0" style="990" hidden="1" customWidth="1"/>
    <col min="15113" max="15113" width="3.7109375" style="990" customWidth="1"/>
    <col min="15114" max="15114" width="3.85546875" style="990" customWidth="1"/>
    <col min="15115" max="15115" width="3.7109375" style="990" customWidth="1"/>
    <col min="15116" max="15116" width="12.7109375" style="990" customWidth="1"/>
    <col min="15117" max="15117" width="52.7109375" style="990" customWidth="1"/>
    <col min="15118" max="15121" width="0" style="990" hidden="1" customWidth="1"/>
    <col min="15122" max="15122" width="12.28515625" style="990" customWidth="1"/>
    <col min="15123" max="15123" width="6.42578125" style="990" customWidth="1"/>
    <col min="15124" max="15124" width="12.28515625" style="990" customWidth="1"/>
    <col min="15125" max="15125" width="0" style="990" hidden="1" customWidth="1"/>
    <col min="15126" max="15126" width="3.7109375" style="990" customWidth="1"/>
    <col min="15127" max="15127" width="11.140625" style="990" bestFit="1" customWidth="1"/>
    <col min="15128" max="15129" width="10.5703125" style="990"/>
    <col min="15130" max="15130" width="11.140625" style="990" customWidth="1"/>
    <col min="15131" max="15360" width="10.5703125" style="990"/>
    <col min="15361" max="15368" width="0" style="990" hidden="1" customWidth="1"/>
    <col min="15369" max="15369" width="3.7109375" style="990" customWidth="1"/>
    <col min="15370" max="15370" width="3.85546875" style="990" customWidth="1"/>
    <col min="15371" max="15371" width="3.7109375" style="990" customWidth="1"/>
    <col min="15372" max="15372" width="12.7109375" style="990" customWidth="1"/>
    <col min="15373" max="15373" width="52.7109375" style="990" customWidth="1"/>
    <col min="15374" max="15377" width="0" style="990" hidden="1" customWidth="1"/>
    <col min="15378" max="15378" width="12.28515625" style="990" customWidth="1"/>
    <col min="15379" max="15379" width="6.42578125" style="990" customWidth="1"/>
    <col min="15380" max="15380" width="12.28515625" style="990" customWidth="1"/>
    <col min="15381" max="15381" width="0" style="990" hidden="1" customWidth="1"/>
    <col min="15382" max="15382" width="3.7109375" style="990" customWidth="1"/>
    <col min="15383" max="15383" width="11.140625" style="990" bestFit="1" customWidth="1"/>
    <col min="15384" max="15385" width="10.5703125" style="990"/>
    <col min="15386" max="15386" width="11.140625" style="990" customWidth="1"/>
    <col min="15387" max="15616" width="10.5703125" style="990"/>
    <col min="15617" max="15624" width="0" style="990" hidden="1" customWidth="1"/>
    <col min="15625" max="15625" width="3.7109375" style="990" customWidth="1"/>
    <col min="15626" max="15626" width="3.85546875" style="990" customWidth="1"/>
    <col min="15627" max="15627" width="3.7109375" style="990" customWidth="1"/>
    <col min="15628" max="15628" width="12.7109375" style="990" customWidth="1"/>
    <col min="15629" max="15629" width="52.7109375" style="990" customWidth="1"/>
    <col min="15630" max="15633" width="0" style="990" hidden="1" customWidth="1"/>
    <col min="15634" max="15634" width="12.28515625" style="990" customWidth="1"/>
    <col min="15635" max="15635" width="6.42578125" style="990" customWidth="1"/>
    <col min="15636" max="15636" width="12.28515625" style="990" customWidth="1"/>
    <col min="15637" max="15637" width="0" style="990" hidden="1" customWidth="1"/>
    <col min="15638" max="15638" width="3.7109375" style="990" customWidth="1"/>
    <col min="15639" max="15639" width="11.140625" style="990" bestFit="1" customWidth="1"/>
    <col min="15640" max="15641" width="10.5703125" style="990"/>
    <col min="15642" max="15642" width="11.140625" style="990" customWidth="1"/>
    <col min="15643" max="15872" width="10.5703125" style="990"/>
    <col min="15873" max="15880" width="0" style="990" hidden="1" customWidth="1"/>
    <col min="15881" max="15881" width="3.7109375" style="990" customWidth="1"/>
    <col min="15882" max="15882" width="3.85546875" style="990" customWidth="1"/>
    <col min="15883" max="15883" width="3.7109375" style="990" customWidth="1"/>
    <col min="15884" max="15884" width="12.7109375" style="990" customWidth="1"/>
    <col min="15885" max="15885" width="52.7109375" style="990" customWidth="1"/>
    <col min="15886" max="15889" width="0" style="990" hidden="1" customWidth="1"/>
    <col min="15890" max="15890" width="12.28515625" style="990" customWidth="1"/>
    <col min="15891" max="15891" width="6.42578125" style="990" customWidth="1"/>
    <col min="15892" max="15892" width="12.28515625" style="990" customWidth="1"/>
    <col min="15893" max="15893" width="0" style="990" hidden="1" customWidth="1"/>
    <col min="15894" max="15894" width="3.7109375" style="990" customWidth="1"/>
    <col min="15895" max="15895" width="11.140625" style="990" bestFit="1" customWidth="1"/>
    <col min="15896" max="15897" width="10.5703125" style="990"/>
    <col min="15898" max="15898" width="11.140625" style="990" customWidth="1"/>
    <col min="15899" max="16128" width="10.5703125" style="990"/>
    <col min="16129" max="16136" width="0" style="990" hidden="1" customWidth="1"/>
    <col min="16137" max="16137" width="3.7109375" style="990" customWidth="1"/>
    <col min="16138" max="16138" width="3.85546875" style="990" customWidth="1"/>
    <col min="16139" max="16139" width="3.7109375" style="990" customWidth="1"/>
    <col min="16140" max="16140" width="12.7109375" style="990" customWidth="1"/>
    <col min="16141" max="16141" width="52.7109375" style="990" customWidth="1"/>
    <col min="16142" max="16145" width="0" style="990" hidden="1" customWidth="1"/>
    <col min="16146" max="16146" width="12.28515625" style="990" customWidth="1"/>
    <col min="16147" max="16147" width="6.42578125" style="990" customWidth="1"/>
    <col min="16148" max="16148" width="12.28515625" style="990" customWidth="1"/>
    <col min="16149" max="16149" width="0" style="990" hidden="1" customWidth="1"/>
    <col min="16150" max="16150" width="3.7109375" style="990" customWidth="1"/>
    <col min="16151" max="16151" width="11.140625" style="990" bestFit="1" customWidth="1"/>
    <col min="16152" max="16153" width="10.5703125" style="990"/>
    <col min="16154" max="16154" width="11.140625" style="990" customWidth="1"/>
    <col min="16155" max="16384" width="10.5703125" style="990"/>
  </cols>
  <sheetData>
    <row r="1" spans="1:34" hidden="1">
      <c r="Q1" s="768"/>
      <c r="R1" s="768"/>
    </row>
    <row r="2" spans="1:34" hidden="1">
      <c r="U2" s="768"/>
    </row>
    <row r="3" spans="1:34" hidden="1"/>
    <row r="4" spans="1:34" ht="3" customHeight="1">
      <c r="J4" s="995"/>
      <c r="K4" s="995"/>
      <c r="L4" s="991"/>
      <c r="M4" s="991"/>
      <c r="N4" s="991"/>
      <c r="O4" s="998"/>
      <c r="P4" s="998"/>
      <c r="Q4" s="998"/>
      <c r="R4" s="998"/>
      <c r="S4" s="998"/>
      <c r="T4" s="998"/>
      <c r="U4" s="998"/>
    </row>
    <row r="5" spans="1:34" ht="22.5" customHeight="1">
      <c r="J5" s="995"/>
      <c r="K5" s="995"/>
      <c r="L5" s="1223" t="s">
        <v>632</v>
      </c>
      <c r="M5" s="1223"/>
      <c r="N5" s="1223"/>
      <c r="O5" s="1223"/>
      <c r="P5" s="1223"/>
      <c r="Q5" s="1223"/>
      <c r="R5" s="1223"/>
      <c r="S5" s="1223"/>
      <c r="T5" s="1223"/>
      <c r="U5" s="664"/>
    </row>
    <row r="6" spans="1:34" ht="3" customHeight="1">
      <c r="J6" s="995"/>
      <c r="K6" s="995"/>
      <c r="L6" s="991"/>
      <c r="M6" s="991"/>
      <c r="N6" s="991"/>
      <c r="O6" s="755"/>
      <c r="P6" s="755"/>
      <c r="Q6" s="755"/>
      <c r="R6" s="755"/>
      <c r="S6" s="755"/>
      <c r="T6" s="755"/>
      <c r="U6" s="755"/>
      <c r="V6" s="998"/>
    </row>
    <row r="7" spans="1:34" s="1007" customFormat="1" ht="22.5">
      <c r="A7" s="1013"/>
      <c r="B7" s="1013"/>
      <c r="C7" s="1013"/>
      <c r="D7" s="1013"/>
      <c r="E7" s="1013"/>
      <c r="F7" s="1013"/>
      <c r="G7" s="1013"/>
      <c r="H7" s="1013"/>
      <c r="L7" s="499"/>
      <c r="M7" s="617" t="s">
        <v>503</v>
      </c>
      <c r="N7" s="666"/>
      <c r="O7" s="1229" t="str">
        <f>IF(NameOrPr_ch="",IF(NameOrPr="","",NameOrPr),NameOrPr_ch)</f>
        <v>Региональная служба по тарифам Ростовской области</v>
      </c>
      <c r="P7" s="1229"/>
      <c r="Q7" s="1229"/>
      <c r="R7" s="1229"/>
      <c r="S7" s="1229"/>
      <c r="T7" s="1229"/>
      <c r="U7" s="767"/>
      <c r="V7" s="767"/>
      <c r="W7" s="519"/>
      <c r="X7" s="1013"/>
      <c r="Y7" s="1013"/>
      <c r="Z7" s="1013"/>
      <c r="AA7" s="1013"/>
      <c r="AB7" s="1013"/>
      <c r="AC7" s="1013"/>
      <c r="AD7" s="1013"/>
      <c r="AE7" s="1013"/>
      <c r="AF7" s="1013"/>
      <c r="AG7" s="1013"/>
      <c r="AH7" s="1013"/>
    </row>
    <row r="8" spans="1:34" s="1007" customFormat="1" ht="18.75">
      <c r="A8" s="1013"/>
      <c r="B8" s="1013"/>
      <c r="C8" s="1013"/>
      <c r="D8" s="1013"/>
      <c r="E8" s="1013"/>
      <c r="F8" s="1013"/>
      <c r="G8" s="1013"/>
      <c r="H8" s="1013"/>
      <c r="L8" s="499"/>
      <c r="M8" s="617" t="s">
        <v>597</v>
      </c>
      <c r="N8" s="666"/>
      <c r="O8" s="1229" t="str">
        <f>IF(datePr_ch="",IF(datePr="","",datePr),datePr_ch)</f>
        <v>17.12.2018</v>
      </c>
      <c r="P8" s="1229"/>
      <c r="Q8" s="1229"/>
      <c r="R8" s="1229"/>
      <c r="S8" s="1229"/>
      <c r="T8" s="1229"/>
      <c r="U8" s="767"/>
      <c r="V8" s="767"/>
      <c r="W8" s="519"/>
      <c r="X8" s="1013"/>
      <c r="Y8" s="1013"/>
      <c r="Z8" s="1013"/>
      <c r="AA8" s="1013"/>
      <c r="AB8" s="1013"/>
      <c r="AC8" s="1013"/>
      <c r="AD8" s="1013"/>
      <c r="AE8" s="1013"/>
      <c r="AF8" s="1013"/>
      <c r="AG8" s="1013"/>
      <c r="AH8" s="1013"/>
    </row>
    <row r="9" spans="1:34" s="1007" customFormat="1" ht="18.75">
      <c r="A9" s="1013"/>
      <c r="B9" s="1013"/>
      <c r="C9" s="1013"/>
      <c r="D9" s="1013"/>
      <c r="E9" s="1013"/>
      <c r="F9" s="1013"/>
      <c r="G9" s="1013"/>
      <c r="H9" s="1013"/>
      <c r="L9" s="761"/>
      <c r="M9" s="617" t="s">
        <v>596</v>
      </c>
      <c r="N9" s="666"/>
      <c r="O9" s="1229" t="str">
        <f>IF(numberPr_ch="",IF(numberPr="","",numberPr),numberPr_ch)</f>
        <v>83/55</v>
      </c>
      <c r="P9" s="1229"/>
      <c r="Q9" s="1229"/>
      <c r="R9" s="1229"/>
      <c r="S9" s="1229"/>
      <c r="T9" s="1229"/>
      <c r="U9" s="767"/>
      <c r="V9" s="767"/>
      <c r="W9" s="519"/>
      <c r="X9" s="1013"/>
      <c r="Y9" s="1013"/>
      <c r="Z9" s="1013"/>
      <c r="AA9" s="1013"/>
      <c r="AB9" s="1013"/>
      <c r="AC9" s="1013"/>
      <c r="AD9" s="1013"/>
      <c r="AE9" s="1013"/>
      <c r="AF9" s="1013"/>
      <c r="AG9" s="1013"/>
      <c r="AH9" s="1013"/>
    </row>
    <row r="10" spans="1:34" s="1007" customFormat="1" ht="18.75">
      <c r="A10" s="1013"/>
      <c r="B10" s="1013"/>
      <c r="C10" s="1013"/>
      <c r="D10" s="1013"/>
      <c r="E10" s="1013"/>
      <c r="F10" s="1013"/>
      <c r="G10" s="1013"/>
      <c r="H10" s="1013"/>
      <c r="L10" s="761"/>
      <c r="M10" s="617" t="s">
        <v>502</v>
      </c>
      <c r="N10" s="666"/>
      <c r="O10" s="1229" t="str">
        <f>IF(IstPub_ch="",IF(IstPub="","",IstPub),IstPub_ch)</f>
        <v>www.rst.donland.ru</v>
      </c>
      <c r="P10" s="1229"/>
      <c r="Q10" s="1229"/>
      <c r="R10" s="1229"/>
      <c r="S10" s="1229"/>
      <c r="T10" s="1229"/>
      <c r="U10" s="767"/>
      <c r="V10" s="767"/>
      <c r="W10" s="519"/>
      <c r="X10" s="1013"/>
      <c r="Y10" s="1013"/>
      <c r="Z10" s="1013"/>
      <c r="AA10" s="1013"/>
      <c r="AB10" s="1013"/>
      <c r="AC10" s="1013"/>
      <c r="AD10" s="1013"/>
      <c r="AE10" s="1013"/>
      <c r="AF10" s="1013"/>
      <c r="AG10" s="1013"/>
      <c r="AH10" s="1013"/>
    </row>
    <row r="11" spans="1:34" s="1007" customFormat="1" ht="11.25" hidden="1">
      <c r="A11" s="1013"/>
      <c r="B11" s="1013"/>
      <c r="C11" s="1013"/>
      <c r="D11" s="1013"/>
      <c r="E11" s="1013"/>
      <c r="F11" s="1013"/>
      <c r="G11" s="1013"/>
      <c r="H11" s="1013"/>
      <c r="L11" s="1224"/>
      <c r="M11" s="1224"/>
      <c r="N11" s="1024"/>
      <c r="O11" s="767"/>
      <c r="P11" s="767"/>
      <c r="Q11" s="767"/>
      <c r="R11" s="767"/>
      <c r="S11" s="767"/>
      <c r="T11" s="767"/>
      <c r="U11" s="1011" t="s">
        <v>373</v>
      </c>
      <c r="X11" s="1013"/>
      <c r="Y11" s="1013"/>
      <c r="Z11" s="1013"/>
      <c r="AA11" s="1013"/>
      <c r="AB11" s="1013"/>
      <c r="AC11" s="1013"/>
      <c r="AD11" s="1013"/>
      <c r="AE11" s="1013"/>
      <c r="AF11" s="1013"/>
      <c r="AG11" s="1013"/>
      <c r="AH11" s="1013"/>
    </row>
    <row r="12" spans="1:34">
      <c r="J12" s="995"/>
      <c r="K12" s="995"/>
      <c r="L12" s="991"/>
      <c r="M12" s="991"/>
      <c r="N12" s="502"/>
      <c r="O12" s="1230"/>
      <c r="P12" s="1230"/>
      <c r="Q12" s="1230"/>
      <c r="R12" s="1230"/>
      <c r="S12" s="1230"/>
      <c r="T12" s="1230"/>
      <c r="U12" s="1230"/>
    </row>
    <row r="13" spans="1:34">
      <c r="J13" s="995"/>
      <c r="K13" s="995"/>
      <c r="L13" s="1161" t="s">
        <v>454</v>
      </c>
      <c r="M13" s="1161"/>
      <c r="N13" s="1161"/>
      <c r="O13" s="1161"/>
      <c r="P13" s="1161"/>
      <c r="Q13" s="1161"/>
      <c r="R13" s="1161"/>
      <c r="S13" s="1161"/>
      <c r="T13" s="1161"/>
      <c r="U13" s="1161"/>
      <c r="V13" s="1161"/>
      <c r="W13" s="1161" t="s">
        <v>455</v>
      </c>
    </row>
    <row r="14" spans="1:34" ht="14.25" customHeight="1">
      <c r="J14" s="995"/>
      <c r="K14" s="995"/>
      <c r="L14" s="1236" t="s">
        <v>92</v>
      </c>
      <c r="M14" s="1236" t="s">
        <v>640</v>
      </c>
      <c r="N14" s="661"/>
      <c r="O14" s="1237" t="s">
        <v>642</v>
      </c>
      <c r="P14" s="1238"/>
      <c r="Q14" s="1238"/>
      <c r="R14" s="1238"/>
      <c r="S14" s="1238"/>
      <c r="T14" s="1239"/>
      <c r="U14" s="1220" t="s">
        <v>341</v>
      </c>
      <c r="V14" s="1233" t="s">
        <v>275</v>
      </c>
      <c r="W14" s="1161"/>
    </row>
    <row r="15" spans="1:34" ht="14.25" customHeight="1">
      <c r="J15" s="995"/>
      <c r="K15" s="995"/>
      <c r="L15" s="1236"/>
      <c r="M15" s="1236"/>
      <c r="N15" s="662"/>
      <c r="O15" s="1242" t="s">
        <v>606</v>
      </c>
      <c r="P15" s="1240" t="s">
        <v>271</v>
      </c>
      <c r="Q15" s="1241"/>
      <c r="R15" s="1217" t="s">
        <v>655</v>
      </c>
      <c r="S15" s="1218"/>
      <c r="T15" s="1219"/>
      <c r="U15" s="1221"/>
      <c r="V15" s="1234"/>
      <c r="W15" s="1161"/>
    </row>
    <row r="16" spans="1:34" ht="33.75" customHeight="1">
      <c r="J16" s="995"/>
      <c r="K16" s="995"/>
      <c r="L16" s="1236"/>
      <c r="M16" s="1236"/>
      <c r="N16" s="663"/>
      <c r="O16" s="1243"/>
      <c r="P16" s="756" t="s">
        <v>607</v>
      </c>
      <c r="Q16" s="756" t="s">
        <v>6</v>
      </c>
      <c r="R16" s="1028" t="s">
        <v>274</v>
      </c>
      <c r="S16" s="1231" t="s">
        <v>273</v>
      </c>
      <c r="T16" s="1232"/>
      <c r="U16" s="1222"/>
      <c r="V16" s="1235"/>
      <c r="W16" s="1161"/>
    </row>
    <row r="17" spans="1:36">
      <c r="J17" s="995"/>
      <c r="K17" s="569">
        <v>1</v>
      </c>
      <c r="L17" s="647" t="s">
        <v>93</v>
      </c>
      <c r="M17" s="647" t="s">
        <v>49</v>
      </c>
      <c r="N17" s="649" t="str">
        <f ca="1">OFFSET(N17,0,-1)</f>
        <v>2</v>
      </c>
      <c r="O17" s="1025">
        <f ca="1">OFFSET(O17,0,-1)+1</f>
        <v>3</v>
      </c>
      <c r="P17" s="1025">
        <f ca="1">OFFSET(P17,0,-1)+1</f>
        <v>4</v>
      </c>
      <c r="Q17" s="1025">
        <f ca="1">OFFSET(Q17,0,-1)+1</f>
        <v>5</v>
      </c>
      <c r="R17" s="1025">
        <f ca="1">OFFSET(R17,0,-1)+1</f>
        <v>6</v>
      </c>
      <c r="S17" s="1225">
        <f ca="1">OFFSET(S17,0,-1)+1</f>
        <v>7</v>
      </c>
      <c r="T17" s="1225"/>
      <c r="U17" s="1025">
        <f ca="1">OFFSET(U17,0,-2)+1</f>
        <v>8</v>
      </c>
      <c r="V17" s="649">
        <f ca="1">OFFSET(V17,0,-1)</f>
        <v>8</v>
      </c>
      <c r="W17" s="1025">
        <f ca="1">OFFSET(W17,0,-1)+1</f>
        <v>9</v>
      </c>
    </row>
    <row r="18" spans="1:36" ht="22.5">
      <c r="A18" s="1209">
        <v>1</v>
      </c>
      <c r="B18" s="1015"/>
      <c r="C18" s="1015"/>
      <c r="D18" s="1015"/>
      <c r="E18" s="981"/>
      <c r="F18" s="1026"/>
      <c r="G18" s="1026"/>
      <c r="H18" s="1026"/>
      <c r="I18" s="983"/>
      <c r="J18" s="979"/>
      <c r="K18" s="963"/>
      <c r="L18" s="1030">
        <f>mergeValue(A18)</f>
        <v>1</v>
      </c>
      <c r="M18" s="641" t="s">
        <v>20</v>
      </c>
      <c r="N18" s="646"/>
      <c r="O18" s="1210"/>
      <c r="P18" s="1210"/>
      <c r="Q18" s="1210"/>
      <c r="R18" s="1210"/>
      <c r="S18" s="1210"/>
      <c r="T18" s="1210"/>
      <c r="U18" s="1210"/>
      <c r="V18" s="1210"/>
      <c r="W18" s="630" t="s">
        <v>477</v>
      </c>
      <c r="Y18" s="829"/>
      <c r="Z18" s="829" t="str">
        <f t="shared" ref="Z18:Z31" si="0">IF(M18="","",M18 )</f>
        <v>Наименование тарифа</v>
      </c>
      <c r="AA18" s="829"/>
      <c r="AB18" s="829"/>
      <c r="AC18" s="829"/>
      <c r="AI18" s="1008"/>
      <c r="AJ18" s="1008"/>
    </row>
    <row r="19" spans="1:36" ht="22.5">
      <c r="A19" s="1209"/>
      <c r="B19" s="1209">
        <v>1</v>
      </c>
      <c r="C19" s="1015"/>
      <c r="D19" s="1015"/>
      <c r="E19" s="1026"/>
      <c r="F19" s="1026"/>
      <c r="G19" s="1026"/>
      <c r="H19" s="1026"/>
      <c r="I19" s="1021"/>
      <c r="J19" s="954"/>
      <c r="K19" s="957"/>
      <c r="L19" s="1030" t="str">
        <f>mergeValue(A19) &amp;"."&amp; mergeValue(B19)</f>
        <v>1.1</v>
      </c>
      <c r="M19" s="692" t="s">
        <v>16</v>
      </c>
      <c r="N19" s="646"/>
      <c r="O19" s="1210"/>
      <c r="P19" s="1210"/>
      <c r="Q19" s="1210"/>
      <c r="R19" s="1210"/>
      <c r="S19" s="1210"/>
      <c r="T19" s="1210"/>
      <c r="U19" s="1210"/>
      <c r="V19" s="1210"/>
      <c r="W19" s="630" t="s">
        <v>478</v>
      </c>
      <c r="Y19" s="829"/>
      <c r="Z19" s="829" t="str">
        <f t="shared" si="0"/>
        <v>Территория действия тарифа</v>
      </c>
      <c r="AA19" s="829"/>
      <c r="AB19" s="829"/>
      <c r="AC19" s="829"/>
      <c r="AI19" s="1008"/>
      <c r="AJ19" s="1008"/>
    </row>
    <row r="20" spans="1:36" ht="22.5">
      <c r="A20" s="1209"/>
      <c r="B20" s="1209"/>
      <c r="C20" s="1209">
        <v>1</v>
      </c>
      <c r="D20" s="1015"/>
      <c r="E20" s="1026"/>
      <c r="F20" s="1026"/>
      <c r="G20" s="1026"/>
      <c r="H20" s="1026"/>
      <c r="I20" s="962"/>
      <c r="J20" s="954"/>
      <c r="K20" s="957"/>
      <c r="L20" s="1030" t="str">
        <f>mergeValue(A20) &amp;"."&amp; mergeValue(B20)&amp;"."&amp; mergeValue(C20)</f>
        <v>1.1.1</v>
      </c>
      <c r="M20" s="693" t="s">
        <v>7</v>
      </c>
      <c r="N20" s="646"/>
      <c r="O20" s="1210"/>
      <c r="P20" s="1210"/>
      <c r="Q20" s="1210"/>
      <c r="R20" s="1210"/>
      <c r="S20" s="1210"/>
      <c r="T20" s="1210"/>
      <c r="U20" s="1210"/>
      <c r="V20" s="1210"/>
      <c r="W20" s="630" t="s">
        <v>634</v>
      </c>
      <c r="Y20" s="829"/>
      <c r="Z20" s="829" t="str">
        <f t="shared" si="0"/>
        <v xml:space="preserve">Наименование системы теплоснабжения </v>
      </c>
      <c r="AA20" s="829"/>
      <c r="AB20" s="829"/>
      <c r="AC20" s="829"/>
      <c r="AI20" s="1008"/>
      <c r="AJ20" s="1008"/>
    </row>
    <row r="21" spans="1:36" ht="22.5">
      <c r="A21" s="1209"/>
      <c r="B21" s="1209"/>
      <c r="C21" s="1209"/>
      <c r="D21" s="1209">
        <v>1</v>
      </c>
      <c r="E21" s="1026"/>
      <c r="F21" s="1026"/>
      <c r="G21" s="1026"/>
      <c r="H21" s="1026"/>
      <c r="I21" s="962"/>
      <c r="J21" s="954"/>
      <c r="K21" s="957"/>
      <c r="L21" s="1030" t="str">
        <f>mergeValue(A21) &amp;"."&amp; mergeValue(B21)&amp;"."&amp; mergeValue(C21)&amp;"."&amp; mergeValue(D21)</f>
        <v>1.1.1.1</v>
      </c>
      <c r="M21" s="694" t="s">
        <v>22</v>
      </c>
      <c r="N21" s="646"/>
      <c r="O21" s="1210"/>
      <c r="P21" s="1210"/>
      <c r="Q21" s="1210"/>
      <c r="R21" s="1210"/>
      <c r="S21" s="1210"/>
      <c r="T21" s="1210"/>
      <c r="U21" s="1210"/>
      <c r="V21" s="1210"/>
      <c r="W21" s="630" t="s">
        <v>635</v>
      </c>
      <c r="Y21" s="829"/>
      <c r="Z21" s="829" t="str">
        <f t="shared" si="0"/>
        <v xml:space="preserve">Источник тепловой энергии  </v>
      </c>
      <c r="AA21" s="829"/>
      <c r="AB21" s="829"/>
      <c r="AC21" s="829"/>
      <c r="AI21" s="1008"/>
      <c r="AJ21" s="1008"/>
    </row>
    <row r="22" spans="1:36" ht="101.25">
      <c r="A22" s="1209"/>
      <c r="B22" s="1209"/>
      <c r="C22" s="1209"/>
      <c r="D22" s="1209"/>
      <c r="E22" s="1209">
        <v>1</v>
      </c>
      <c r="F22" s="1026"/>
      <c r="G22" s="1026"/>
      <c r="H22" s="1015">
        <v>1</v>
      </c>
      <c r="I22" s="1209">
        <v>1</v>
      </c>
      <c r="J22" s="1026"/>
      <c r="K22" s="965"/>
      <c r="L22" s="1030" t="str">
        <f>mergeValue(A22) &amp;"."&amp; mergeValue(B22)&amp;"."&amp; mergeValue(C22)&amp;"."&amp; mergeValue(D22)&amp;"."&amp; mergeValue(E22)</f>
        <v>1.1.1.1.1</v>
      </c>
      <c r="M22" s="554" t="s">
        <v>9</v>
      </c>
      <c r="N22" s="646"/>
      <c r="O22" s="1211"/>
      <c r="P22" s="1211"/>
      <c r="Q22" s="1211"/>
      <c r="R22" s="1211"/>
      <c r="S22" s="1211"/>
      <c r="T22" s="1211"/>
      <c r="U22" s="1211"/>
      <c r="V22" s="1211"/>
      <c r="W22" s="630" t="s">
        <v>639</v>
      </c>
      <c r="Y22" s="829"/>
      <c r="Z22" s="829" t="str">
        <f t="shared" si="0"/>
        <v>Схема подключения теплопотребляющей установки к коллектору источника тепловой энергии</v>
      </c>
      <c r="AA22" s="829"/>
      <c r="AB22" s="829"/>
      <c r="AC22" s="829"/>
      <c r="AI22" s="1008"/>
      <c r="AJ22" s="1008"/>
    </row>
    <row r="23" spans="1:36" ht="90">
      <c r="A23" s="1209"/>
      <c r="B23" s="1209"/>
      <c r="C23" s="1209"/>
      <c r="D23" s="1209"/>
      <c r="E23" s="1209"/>
      <c r="F23" s="1209">
        <v>1</v>
      </c>
      <c r="G23" s="1015"/>
      <c r="H23" s="1015"/>
      <c r="I23" s="1209"/>
      <c r="J23" s="1209">
        <v>1</v>
      </c>
      <c r="K23" s="966"/>
      <c r="L23" s="1030" t="str">
        <f>mergeValue(A23) &amp;"."&amp; mergeValue(B23)&amp;"."&amp; mergeValue(C23)&amp;"."&amp; mergeValue(D23)&amp;"."&amp; mergeValue(E23)&amp;"."&amp; mergeValue(F23)</f>
        <v>1.1.1.1.1.1</v>
      </c>
      <c r="M23" s="555" t="s">
        <v>10</v>
      </c>
      <c r="N23" s="646"/>
      <c r="O23" s="1212"/>
      <c r="P23" s="1213"/>
      <c r="Q23" s="1213"/>
      <c r="R23" s="1213"/>
      <c r="S23" s="1213"/>
      <c r="T23" s="1213"/>
      <c r="U23" s="1213"/>
      <c r="V23" s="1214"/>
      <c r="W23" s="630" t="s">
        <v>637</v>
      </c>
      <c r="Y23" s="829"/>
      <c r="Z23" s="829" t="str">
        <f t="shared" si="0"/>
        <v>Группа потребителей</v>
      </c>
      <c r="AA23" s="829"/>
      <c r="AB23" s="829"/>
      <c r="AC23" s="829"/>
      <c r="AI23" s="1008"/>
      <c r="AJ23" s="1008"/>
    </row>
    <row r="24" spans="1:36" ht="189" customHeight="1">
      <c r="A24" s="1209"/>
      <c r="B24" s="1209"/>
      <c r="C24" s="1209"/>
      <c r="D24" s="1209"/>
      <c r="E24" s="1209"/>
      <c r="F24" s="1209"/>
      <c r="G24" s="1015">
        <v>1</v>
      </c>
      <c r="H24" s="1015"/>
      <c r="I24" s="1209"/>
      <c r="J24" s="1209"/>
      <c r="K24" s="966">
        <v>1</v>
      </c>
      <c r="L24" s="1030" t="str">
        <f>mergeValue(A24) &amp;"."&amp; mergeValue(B24)&amp;"."&amp; mergeValue(C24)&amp;"."&amp; mergeValue(D24)&amp;"."&amp; mergeValue(E24)&amp;"."&amp; mergeValue(F24)&amp;"."&amp; mergeValue(G24)</f>
        <v>1.1.1.1.1.1.1</v>
      </c>
      <c r="M24" s="1069"/>
      <c r="N24" s="646"/>
      <c r="O24" s="763"/>
      <c r="P24" s="763"/>
      <c r="Q24" s="1094"/>
      <c r="R24" s="1215"/>
      <c r="S24" s="1216" t="s">
        <v>84</v>
      </c>
      <c r="T24" s="1215"/>
      <c r="U24" s="1216" t="s">
        <v>85</v>
      </c>
      <c r="V24" s="763"/>
      <c r="W24" s="1226" t="s">
        <v>656</v>
      </c>
      <c r="X24" s="1008" t="str">
        <f>strCheckDate(O25:V25)</f>
        <v/>
      </c>
      <c r="Y24" s="829"/>
      <c r="Z24" s="829" t="str">
        <f t="shared" si="0"/>
        <v/>
      </c>
      <c r="AA24" s="829"/>
      <c r="AB24" s="829"/>
      <c r="AC24" s="829"/>
      <c r="AI24" s="1008"/>
      <c r="AJ24" s="1008"/>
    </row>
    <row r="25" spans="1:36" ht="11.25" hidden="1">
      <c r="A25" s="1209"/>
      <c r="B25" s="1209"/>
      <c r="C25" s="1209"/>
      <c r="D25" s="1209"/>
      <c r="E25" s="1209"/>
      <c r="F25" s="1209"/>
      <c r="G25" s="1015"/>
      <c r="H25" s="1015"/>
      <c r="I25" s="1209"/>
      <c r="J25" s="1209"/>
      <c r="K25" s="966"/>
      <c r="L25" s="800"/>
      <c r="M25" s="646"/>
      <c r="N25" s="646"/>
      <c r="O25" s="763"/>
      <c r="P25" s="763"/>
      <c r="Q25" s="769" t="str">
        <f>R24 &amp; "-" &amp; T24</f>
        <v>-</v>
      </c>
      <c r="R25" s="1215"/>
      <c r="S25" s="1216"/>
      <c r="T25" s="1215"/>
      <c r="U25" s="1216"/>
      <c r="V25" s="763"/>
      <c r="W25" s="1227"/>
      <c r="Y25" s="829"/>
      <c r="Z25" s="829" t="str">
        <f t="shared" si="0"/>
        <v/>
      </c>
      <c r="AA25" s="829"/>
      <c r="AB25" s="829"/>
      <c r="AC25" s="829"/>
      <c r="AI25" s="1008"/>
      <c r="AJ25" s="1008"/>
    </row>
    <row r="26" spans="1:36" ht="15" customHeight="1">
      <c r="A26" s="1209"/>
      <c r="B26" s="1209"/>
      <c r="C26" s="1209"/>
      <c r="D26" s="1209"/>
      <c r="E26" s="1209"/>
      <c r="F26" s="1209"/>
      <c r="G26" s="1026"/>
      <c r="H26" s="1015"/>
      <c r="I26" s="1209"/>
      <c r="J26" s="1209"/>
      <c r="K26" s="965"/>
      <c r="L26" s="688"/>
      <c r="M26" s="557" t="s">
        <v>25</v>
      </c>
      <c r="N26" s="1006"/>
      <c r="O26" s="1006"/>
      <c r="P26" s="1006"/>
      <c r="Q26" s="1006"/>
      <c r="R26" s="1006"/>
      <c r="S26" s="1006"/>
      <c r="T26" s="1006"/>
      <c r="U26" s="1006"/>
      <c r="V26" s="762"/>
      <c r="W26" s="1228"/>
      <c r="Y26" s="829"/>
      <c r="Z26" s="829" t="str">
        <f t="shared" si="0"/>
        <v>Добавить вид теплоносителя (параметры теплоносителя)</v>
      </c>
      <c r="AA26" s="829"/>
      <c r="AB26" s="829"/>
      <c r="AC26" s="829"/>
      <c r="AI26" s="1008"/>
      <c r="AJ26" s="1008"/>
    </row>
    <row r="27" spans="1:36" ht="15" customHeight="1">
      <c r="A27" s="1209"/>
      <c r="B27" s="1209"/>
      <c r="C27" s="1209"/>
      <c r="D27" s="1209"/>
      <c r="E27" s="1209"/>
      <c r="F27" s="1026"/>
      <c r="G27" s="1026"/>
      <c r="H27" s="1015"/>
      <c r="I27" s="1209"/>
      <c r="J27" s="1026"/>
      <c r="K27" s="965"/>
      <c r="L27" s="688"/>
      <c r="M27" s="556" t="s">
        <v>11</v>
      </c>
      <c r="N27" s="1006"/>
      <c r="O27" s="1006"/>
      <c r="P27" s="1006"/>
      <c r="Q27" s="1006"/>
      <c r="R27" s="1006"/>
      <c r="S27" s="1006"/>
      <c r="T27" s="1006"/>
      <c r="U27" s="1005"/>
      <c r="V27" s="1006"/>
      <c r="W27" s="665"/>
      <c r="Y27" s="829"/>
      <c r="Z27" s="829" t="str">
        <f t="shared" si="0"/>
        <v>Добавить группу потребителей</v>
      </c>
      <c r="AA27" s="829"/>
      <c r="AB27" s="829"/>
      <c r="AC27" s="829"/>
      <c r="AI27" s="1008"/>
      <c r="AJ27" s="1008"/>
    </row>
    <row r="28" spans="1:36" ht="15" customHeight="1">
      <c r="A28" s="1209"/>
      <c r="B28" s="1209"/>
      <c r="C28" s="1209"/>
      <c r="D28" s="1209"/>
      <c r="E28" s="964"/>
      <c r="F28" s="1026"/>
      <c r="G28" s="1026"/>
      <c r="H28" s="1026"/>
      <c r="I28" s="979"/>
      <c r="J28" s="994"/>
      <c r="K28" s="963"/>
      <c r="L28" s="688"/>
      <c r="M28" s="1001" t="s">
        <v>12</v>
      </c>
      <c r="N28" s="1006"/>
      <c r="O28" s="1006"/>
      <c r="P28" s="1006"/>
      <c r="Q28" s="1006"/>
      <c r="R28" s="1006"/>
      <c r="S28" s="1006"/>
      <c r="T28" s="1006"/>
      <c r="U28" s="1005"/>
      <c r="V28" s="1006"/>
      <c r="W28" s="665"/>
      <c r="Y28" s="829"/>
      <c r="Z28" s="829" t="str">
        <f t="shared" si="0"/>
        <v>Добавить схему подключения</v>
      </c>
      <c r="AA28" s="829"/>
      <c r="AB28" s="829"/>
      <c r="AC28" s="829"/>
      <c r="AI28" s="1008"/>
      <c r="AJ28" s="1008"/>
    </row>
    <row r="29" spans="1:36" ht="15" customHeight="1">
      <c r="A29" s="1209"/>
      <c r="B29" s="1209"/>
      <c r="C29" s="1209"/>
      <c r="D29" s="964"/>
      <c r="E29" s="964"/>
      <c r="F29" s="1026"/>
      <c r="G29" s="1026"/>
      <c r="H29" s="1026"/>
      <c r="I29" s="979"/>
      <c r="J29" s="994"/>
      <c r="K29" s="963"/>
      <c r="L29" s="688"/>
      <c r="M29" s="1000" t="s">
        <v>17</v>
      </c>
      <c r="N29" s="1006"/>
      <c r="O29" s="1006"/>
      <c r="P29" s="1006"/>
      <c r="Q29" s="1006"/>
      <c r="R29" s="1006"/>
      <c r="S29" s="1006"/>
      <c r="T29" s="1006"/>
      <c r="U29" s="1005"/>
      <c r="V29" s="1006"/>
      <c r="W29" s="665"/>
      <c r="Y29" s="829"/>
      <c r="Z29" s="829" t="str">
        <f t="shared" si="0"/>
        <v>Добавить источник тепловой энергии</v>
      </c>
      <c r="AA29" s="829"/>
      <c r="AB29" s="829"/>
      <c r="AC29" s="829"/>
      <c r="AI29" s="1008"/>
      <c r="AJ29" s="1008"/>
    </row>
    <row r="30" spans="1:36" ht="15" customHeight="1">
      <c r="A30" s="1209"/>
      <c r="B30" s="1209"/>
      <c r="C30" s="964"/>
      <c r="D30" s="964"/>
      <c r="E30" s="964"/>
      <c r="F30" s="964"/>
      <c r="G30" s="969"/>
      <c r="H30" s="979"/>
      <c r="I30" s="967"/>
      <c r="J30" s="994"/>
      <c r="K30" s="968"/>
      <c r="L30" s="688"/>
      <c r="M30" s="999" t="s">
        <v>18</v>
      </c>
      <c r="N30" s="1006"/>
      <c r="O30" s="1006"/>
      <c r="P30" s="1006"/>
      <c r="Q30" s="1006"/>
      <c r="R30" s="1006"/>
      <c r="S30" s="1006"/>
      <c r="T30" s="1006"/>
      <c r="U30" s="1005"/>
      <c r="V30" s="1006"/>
      <c r="W30" s="665"/>
      <c r="Y30" s="829"/>
      <c r="Z30" s="829" t="str">
        <f t="shared" si="0"/>
        <v>Добавить наименование системы теплоснабжения</v>
      </c>
      <c r="AA30" s="829"/>
      <c r="AB30" s="829"/>
      <c r="AC30" s="829"/>
      <c r="AI30" s="1008"/>
      <c r="AJ30" s="1008"/>
    </row>
    <row r="31" spans="1:36" ht="15" customHeight="1">
      <c r="A31" s="1209"/>
      <c r="B31" s="964"/>
      <c r="C31" s="964"/>
      <c r="D31" s="964"/>
      <c r="E31" s="964"/>
      <c r="F31" s="964"/>
      <c r="G31" s="969"/>
      <c r="H31" s="979"/>
      <c r="I31" s="979"/>
      <c r="J31" s="994"/>
      <c r="K31" s="963"/>
      <c r="L31" s="688"/>
      <c r="M31" s="733" t="s">
        <v>19</v>
      </c>
      <c r="N31" s="1006"/>
      <c r="O31" s="1006"/>
      <c r="P31" s="1006"/>
      <c r="Q31" s="1006"/>
      <c r="R31" s="1006"/>
      <c r="S31" s="1006"/>
      <c r="T31" s="1006"/>
      <c r="U31" s="1005"/>
      <c r="V31" s="1006"/>
      <c r="W31" s="665"/>
      <c r="Y31" s="829"/>
      <c r="Z31" s="829" t="str">
        <f t="shared" si="0"/>
        <v>Добавить территорию действия тарифа</v>
      </c>
      <c r="AA31" s="829"/>
      <c r="AB31" s="829"/>
      <c r="AC31" s="829"/>
      <c r="AI31" s="1008"/>
      <c r="AJ31" s="1008"/>
    </row>
    <row r="32" spans="1:36" s="989" customFormat="1" ht="15" customHeight="1">
      <c r="L32" s="492"/>
      <c r="M32" s="736" t="s">
        <v>309</v>
      </c>
      <c r="N32" s="1006"/>
      <c r="O32" s="1006"/>
      <c r="P32" s="1006"/>
      <c r="Q32" s="1006"/>
      <c r="R32" s="1006"/>
      <c r="S32" s="1006"/>
      <c r="T32" s="1006"/>
      <c r="U32" s="1005"/>
      <c r="V32" s="1006"/>
      <c r="W32" s="665"/>
      <c r="X32" s="1010"/>
      <c r="Y32" s="1010"/>
      <c r="Z32" s="1010"/>
      <c r="AA32" s="1010"/>
      <c r="AB32" s="1010"/>
      <c r="AC32" s="1010"/>
      <c r="AD32" s="1010"/>
      <c r="AE32" s="1010"/>
      <c r="AF32" s="1010"/>
      <c r="AG32" s="1010"/>
      <c r="AH32" s="1010"/>
    </row>
    <row r="33" spans="1:34" ht="11.25">
      <c r="A33" s="990"/>
      <c r="B33" s="990"/>
      <c r="C33" s="990"/>
      <c r="D33" s="990"/>
      <c r="E33" s="990"/>
      <c r="F33" s="990"/>
      <c r="G33" s="990"/>
      <c r="H33" s="990"/>
      <c r="I33" s="990"/>
      <c r="J33" s="990"/>
      <c r="K33" s="990"/>
      <c r="X33" s="990"/>
      <c r="Y33" s="990"/>
      <c r="Z33" s="990"/>
      <c r="AA33" s="990"/>
      <c r="AB33" s="990"/>
      <c r="AC33" s="990"/>
      <c r="AD33" s="990"/>
      <c r="AE33" s="990"/>
      <c r="AF33" s="990"/>
      <c r="AG33" s="990"/>
      <c r="AH33" s="990"/>
    </row>
    <row r="34" spans="1:34" ht="90" customHeight="1">
      <c r="L34" s="1">
        <v>1</v>
      </c>
      <c r="M34" s="1202" t="s">
        <v>633</v>
      </c>
      <c r="N34" s="1202"/>
      <c r="O34" s="1202"/>
      <c r="P34" s="1202"/>
      <c r="Q34" s="1202"/>
      <c r="R34" s="1202"/>
      <c r="S34" s="1202"/>
      <c r="T34" s="1202"/>
      <c r="U34" s="1202"/>
      <c r="V34" s="1202"/>
      <c r="W34" s="1202"/>
    </row>
  </sheetData>
  <sheetProtection password="FA9C" sheet="1" objects="1" scenarios="1" formatColumns="0" formatRows="0"/>
  <dataConsolidate/>
  <mergeCells count="39">
    <mergeCell ref="W24:W26"/>
    <mergeCell ref="M34:W34"/>
    <mergeCell ref="O21:V21"/>
    <mergeCell ref="E22:E27"/>
    <mergeCell ref="I22:I27"/>
    <mergeCell ref="O22:V22"/>
    <mergeCell ref="F23:F26"/>
    <mergeCell ref="J23:J26"/>
    <mergeCell ref="O23:V23"/>
    <mergeCell ref="R24:R25"/>
    <mergeCell ref="S24:S25"/>
    <mergeCell ref="T24:T25"/>
    <mergeCell ref="S17:T17"/>
    <mergeCell ref="A18:A31"/>
    <mergeCell ref="O18:V18"/>
    <mergeCell ref="B19:B30"/>
    <mergeCell ref="O19:V19"/>
    <mergeCell ref="C20:C29"/>
    <mergeCell ref="O20:V20"/>
    <mergeCell ref="D21:D28"/>
    <mergeCell ref="U24:U25"/>
    <mergeCell ref="O12:U12"/>
    <mergeCell ref="L13:V13"/>
    <mergeCell ref="W13:W16"/>
    <mergeCell ref="L14:L16"/>
    <mergeCell ref="M14:M16"/>
    <mergeCell ref="O14:T14"/>
    <mergeCell ref="U14:U16"/>
    <mergeCell ref="V14:V16"/>
    <mergeCell ref="O15:O16"/>
    <mergeCell ref="P15:Q15"/>
    <mergeCell ref="R15:T15"/>
    <mergeCell ref="S16:T16"/>
    <mergeCell ref="L11:M11"/>
    <mergeCell ref="L5:T5"/>
    <mergeCell ref="O7:T7"/>
    <mergeCell ref="O8:T8"/>
    <mergeCell ref="O9:T9"/>
    <mergeCell ref="O10:T10"/>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WC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U327704 U393240 S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sheetPr codeName="List05_3">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50</v>
      </c>
    </row>
    <row r="2" spans="1:20" ht="22.5">
      <c r="F2" s="1203" t="s">
        <v>492</v>
      </c>
      <c r="G2" s="1204"/>
      <c r="H2" s="1205"/>
      <c r="I2" s="640"/>
    </row>
    <row r="3" spans="1:20" ht="3" customHeight="1"/>
    <row r="4" spans="1:20" s="570" customFormat="1" ht="11.25">
      <c r="A4" s="590"/>
      <c r="B4" s="590"/>
      <c r="C4" s="590"/>
      <c r="D4" s="590"/>
      <c r="F4" s="1161" t="s">
        <v>454</v>
      </c>
      <c r="G4" s="1161"/>
      <c r="H4" s="1161"/>
      <c r="I4" s="1206"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6"/>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493</v>
      </c>
      <c r="H7" s="604" t="str">
        <f>IF(dateCh="","",dateCh)</f>
        <v>26.12.2018</v>
      </c>
      <c r="I7" s="581" t="s">
        <v>494</v>
      </c>
      <c r="J7" s="615"/>
      <c r="K7" s="590"/>
      <c r="L7" s="590"/>
      <c r="M7" s="590"/>
      <c r="N7" s="590"/>
      <c r="O7" s="590"/>
      <c r="P7" s="590"/>
      <c r="Q7" s="590"/>
      <c r="R7" s="590"/>
      <c r="S7" s="590"/>
      <c r="T7" s="590"/>
    </row>
    <row r="8" spans="1:20" s="570" customFormat="1" ht="45">
      <c r="A8" s="1207">
        <v>1</v>
      </c>
      <c r="B8" s="590"/>
      <c r="C8" s="590"/>
      <c r="D8" s="590"/>
      <c r="F8" s="616" t="str">
        <f>"2." &amp;mergeValue(A8)</f>
        <v>2.1</v>
      </c>
      <c r="G8" s="632" t="s">
        <v>495</v>
      </c>
      <c r="H8" s="604"/>
      <c r="I8" s="581" t="s">
        <v>591</v>
      </c>
      <c r="J8" s="615"/>
      <c r="K8" s="590"/>
      <c r="L8" s="590"/>
      <c r="M8" s="590"/>
      <c r="N8" s="590"/>
      <c r="O8" s="590"/>
      <c r="P8" s="590"/>
      <c r="Q8" s="590"/>
      <c r="R8" s="590"/>
      <c r="S8" s="590"/>
      <c r="T8" s="590"/>
    </row>
    <row r="9" spans="1:20" s="570" customFormat="1" ht="22.5">
      <c r="A9" s="1207"/>
      <c r="B9" s="590"/>
      <c r="C9" s="590"/>
      <c r="D9" s="590"/>
      <c r="F9" s="616" t="str">
        <f>"3." &amp;mergeValue(A9)</f>
        <v>3.1</v>
      </c>
      <c r="G9" s="632" t="s">
        <v>496</v>
      </c>
      <c r="H9" s="604"/>
      <c r="I9" s="581" t="s">
        <v>589</v>
      </c>
      <c r="J9" s="615"/>
      <c r="K9" s="590"/>
      <c r="L9" s="590"/>
      <c r="M9" s="590"/>
      <c r="N9" s="590"/>
      <c r="O9" s="590"/>
      <c r="P9" s="590"/>
      <c r="Q9" s="590"/>
      <c r="R9" s="590"/>
      <c r="S9" s="590"/>
      <c r="T9" s="590"/>
    </row>
    <row r="10" spans="1:20" s="570" customFormat="1" ht="22.5">
      <c r="A10" s="1207"/>
      <c r="B10" s="590"/>
      <c r="C10" s="590"/>
      <c r="D10" s="590"/>
      <c r="F10" s="616" t="str">
        <f>"4."&amp;mergeValue(A10)</f>
        <v>4.1</v>
      </c>
      <c r="G10" s="632" t="s">
        <v>497</v>
      </c>
      <c r="H10" s="605" t="s">
        <v>458</v>
      </c>
      <c r="I10" s="581"/>
      <c r="J10" s="615"/>
      <c r="K10" s="590"/>
      <c r="L10" s="590"/>
      <c r="M10" s="590"/>
      <c r="N10" s="590"/>
      <c r="O10" s="590"/>
      <c r="P10" s="590"/>
      <c r="Q10" s="590"/>
      <c r="R10" s="590"/>
      <c r="S10" s="590"/>
      <c r="T10" s="590"/>
    </row>
    <row r="11" spans="1:20"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c r="O11" s="590"/>
      <c r="P11" s="590"/>
      <c r="Q11" s="590"/>
      <c r="R11" s="590"/>
      <c r="S11" s="590"/>
      <c r="T11" s="590"/>
    </row>
    <row r="12" spans="1:20" s="570" customFormat="1" ht="22.5">
      <c r="A12" s="1207"/>
      <c r="B12" s="1207"/>
      <c r="C12" s="1207">
        <v>1</v>
      </c>
      <c r="D12" s="623"/>
      <c r="F12" s="616" t="str">
        <f>"4."&amp;mergeValue(A12) &amp;"."&amp;mergeValue(B12)&amp;"."&amp;mergeValue(C12)</f>
        <v>4.1.1.1</v>
      </c>
      <c r="G12" s="622" t="s">
        <v>498</v>
      </c>
      <c r="H12" s="604"/>
      <c r="I12" s="581" t="s">
        <v>501</v>
      </c>
      <c r="J12" s="615"/>
      <c r="K12" s="590"/>
      <c r="L12" s="590"/>
      <c r="M12" s="590"/>
      <c r="N12" s="590"/>
      <c r="O12" s="590"/>
      <c r="P12" s="590"/>
      <c r="Q12" s="590"/>
      <c r="R12" s="590"/>
      <c r="S12" s="590"/>
      <c r="T12" s="590"/>
    </row>
    <row r="13" spans="1:20" s="570" customFormat="1" ht="39" customHeight="1">
      <c r="A13" s="1207"/>
      <c r="B13" s="1207"/>
      <c r="C13" s="1207"/>
      <c r="D13" s="623">
        <v>1</v>
      </c>
      <c r="F13" s="616" t="str">
        <f>"4."&amp;mergeValue(A13) &amp;"."&amp;mergeValue(B13)&amp;"."&amp;mergeValue(C13)&amp;"."&amp;mergeValue(D13)</f>
        <v>4.1.1.1.1</v>
      </c>
      <c r="G13" s="633" t="s">
        <v>499</v>
      </c>
      <c r="H13" s="604"/>
      <c r="I13" s="1208" t="s">
        <v>592</v>
      </c>
      <c r="J13" s="615"/>
      <c r="K13" s="590"/>
      <c r="L13" s="590"/>
      <c r="M13" s="590"/>
      <c r="N13" s="590"/>
      <c r="O13" s="590"/>
      <c r="P13" s="590"/>
      <c r="Q13" s="590"/>
      <c r="R13" s="590"/>
      <c r="S13" s="590"/>
      <c r="T13" s="590"/>
    </row>
    <row r="14" spans="1:20" s="570" customFormat="1" ht="18.75">
      <c r="A14" s="1207"/>
      <c r="B14" s="1207"/>
      <c r="C14" s="1207"/>
      <c r="D14" s="623"/>
      <c r="F14" s="619"/>
      <c r="G14" s="550" t="s">
        <v>4</v>
      </c>
      <c r="H14" s="624"/>
      <c r="I14" s="1208"/>
      <c r="J14" s="615"/>
      <c r="K14" s="590"/>
      <c r="L14" s="590"/>
      <c r="M14" s="590"/>
      <c r="N14" s="590"/>
      <c r="O14" s="590"/>
      <c r="P14" s="590"/>
      <c r="Q14" s="590"/>
      <c r="R14" s="590"/>
      <c r="S14" s="590"/>
      <c r="T14" s="590"/>
    </row>
    <row r="15" spans="1:20" s="570" customFormat="1" ht="18.75">
      <c r="A15" s="1207"/>
      <c r="B15" s="1207"/>
      <c r="C15" s="623"/>
      <c r="D15" s="623"/>
      <c r="F15" s="634"/>
      <c r="G15" s="577" t="s">
        <v>403</v>
      </c>
      <c r="H15" s="635"/>
      <c r="I15" s="636"/>
      <c r="J15" s="615"/>
      <c r="K15" s="590"/>
      <c r="L15" s="590"/>
      <c r="M15" s="590"/>
      <c r="N15" s="590"/>
      <c r="O15" s="590"/>
      <c r="P15" s="590"/>
      <c r="Q15" s="590"/>
      <c r="R15" s="590"/>
      <c r="S15" s="590"/>
      <c r="T15" s="590"/>
    </row>
    <row r="16" spans="1:20" s="570" customFormat="1" ht="18.75">
      <c r="A16" s="1207"/>
      <c r="B16" s="590"/>
      <c r="C16" s="590"/>
      <c r="D16" s="590"/>
      <c r="F16" s="619"/>
      <c r="G16" s="558" t="s">
        <v>507</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506</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02" t="s">
        <v>594</v>
      </c>
      <c r="H19" s="1202"/>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29.7109375" style="523" hidden="1" customWidth="1"/>
    <col min="16" max="17" width="23.7109375" style="523" hidden="1" customWidth="1"/>
    <col min="18" max="18" width="11.7109375" style="523" customWidth="1"/>
    <col min="19" max="19" width="3.7109375" style="523" customWidth="1"/>
    <col min="20" max="20" width="11.7109375" style="523" customWidth="1"/>
    <col min="21" max="21" width="8.5703125" style="523" hidden="1" customWidth="1"/>
    <col min="22" max="22" width="4.7109375" style="523" customWidth="1"/>
    <col min="23" max="23" width="115.7109375" style="523" customWidth="1"/>
    <col min="24" max="25" width="10.5703125" style="585"/>
    <col min="26" max="26" width="11.140625" style="585" customWidth="1"/>
    <col min="27" max="34" width="10.5703125" style="585"/>
    <col min="35" max="256" width="10.5703125" style="523"/>
    <col min="257" max="264" width="0" style="523" hidden="1" customWidth="1"/>
    <col min="265" max="265" width="3.7109375" style="523" customWidth="1"/>
    <col min="266" max="266" width="3.85546875" style="523" customWidth="1"/>
    <col min="267" max="267" width="3.7109375" style="523" customWidth="1"/>
    <col min="268" max="268" width="12.7109375" style="523" customWidth="1"/>
    <col min="269" max="269" width="52.7109375" style="523" customWidth="1"/>
    <col min="270" max="273" width="0" style="523" hidden="1" customWidth="1"/>
    <col min="274" max="274" width="12.28515625" style="523" customWidth="1"/>
    <col min="275" max="275" width="6.42578125" style="523" customWidth="1"/>
    <col min="276" max="276" width="12.28515625" style="523" customWidth="1"/>
    <col min="277" max="277" width="0" style="523" hidden="1" customWidth="1"/>
    <col min="278" max="278" width="3.7109375" style="523" customWidth="1"/>
    <col min="279" max="279" width="11.140625" style="523" bestFit="1" customWidth="1"/>
    <col min="280" max="281" width="10.5703125" style="523"/>
    <col min="282" max="282" width="11.140625" style="523" customWidth="1"/>
    <col min="283" max="512" width="10.5703125" style="523"/>
    <col min="513" max="520" width="0" style="523" hidden="1" customWidth="1"/>
    <col min="521" max="521" width="3.7109375" style="523" customWidth="1"/>
    <col min="522" max="522" width="3.85546875" style="523" customWidth="1"/>
    <col min="523" max="523" width="3.7109375" style="523" customWidth="1"/>
    <col min="524" max="524" width="12.7109375" style="523" customWidth="1"/>
    <col min="525" max="525" width="52.7109375" style="523" customWidth="1"/>
    <col min="526" max="529" width="0" style="523" hidden="1" customWidth="1"/>
    <col min="530" max="530" width="12.28515625" style="523" customWidth="1"/>
    <col min="531" max="531" width="6.42578125" style="523" customWidth="1"/>
    <col min="532" max="532" width="12.28515625" style="523" customWidth="1"/>
    <col min="533" max="533" width="0" style="523" hidden="1" customWidth="1"/>
    <col min="534" max="534" width="3.7109375" style="523" customWidth="1"/>
    <col min="535" max="535" width="11.140625" style="523" bestFit="1" customWidth="1"/>
    <col min="536" max="537" width="10.5703125" style="523"/>
    <col min="538" max="538" width="11.140625" style="523" customWidth="1"/>
    <col min="539" max="768" width="10.5703125" style="523"/>
    <col min="769" max="776" width="0" style="523" hidden="1" customWidth="1"/>
    <col min="777" max="777" width="3.7109375" style="523" customWidth="1"/>
    <col min="778" max="778" width="3.85546875" style="523" customWidth="1"/>
    <col min="779" max="779" width="3.7109375" style="523" customWidth="1"/>
    <col min="780" max="780" width="12.7109375" style="523" customWidth="1"/>
    <col min="781" max="781" width="52.7109375" style="523" customWidth="1"/>
    <col min="782" max="785" width="0" style="523" hidden="1" customWidth="1"/>
    <col min="786" max="786" width="12.28515625" style="523" customWidth="1"/>
    <col min="787" max="787" width="6.42578125" style="523" customWidth="1"/>
    <col min="788" max="788" width="12.28515625" style="523" customWidth="1"/>
    <col min="789" max="789" width="0" style="523" hidden="1" customWidth="1"/>
    <col min="790" max="790" width="3.7109375" style="523" customWidth="1"/>
    <col min="791" max="791" width="11.140625" style="523" bestFit="1" customWidth="1"/>
    <col min="792" max="793" width="10.5703125" style="523"/>
    <col min="794" max="794" width="11.140625" style="523" customWidth="1"/>
    <col min="795" max="1024" width="10.5703125" style="523"/>
    <col min="1025" max="1032" width="0" style="523" hidden="1" customWidth="1"/>
    <col min="1033" max="1033" width="3.7109375" style="523" customWidth="1"/>
    <col min="1034" max="1034" width="3.85546875" style="523" customWidth="1"/>
    <col min="1035" max="1035" width="3.7109375" style="523" customWidth="1"/>
    <col min="1036" max="1036" width="12.7109375" style="523" customWidth="1"/>
    <col min="1037" max="1037" width="52.7109375" style="523" customWidth="1"/>
    <col min="1038" max="1041" width="0" style="523" hidden="1" customWidth="1"/>
    <col min="1042" max="1042" width="12.28515625" style="523" customWidth="1"/>
    <col min="1043" max="1043" width="6.42578125" style="523" customWidth="1"/>
    <col min="1044" max="1044" width="12.28515625" style="523" customWidth="1"/>
    <col min="1045" max="1045" width="0" style="523" hidden="1" customWidth="1"/>
    <col min="1046" max="1046" width="3.7109375" style="523" customWidth="1"/>
    <col min="1047" max="1047" width="11.140625" style="523" bestFit="1" customWidth="1"/>
    <col min="1048" max="1049" width="10.5703125" style="523"/>
    <col min="1050" max="1050" width="11.140625" style="523" customWidth="1"/>
    <col min="1051" max="1280" width="10.5703125" style="523"/>
    <col min="1281" max="1288" width="0" style="523" hidden="1" customWidth="1"/>
    <col min="1289" max="1289" width="3.7109375" style="523" customWidth="1"/>
    <col min="1290" max="1290" width="3.85546875" style="523" customWidth="1"/>
    <col min="1291" max="1291" width="3.7109375" style="523" customWidth="1"/>
    <col min="1292" max="1292" width="12.7109375" style="523" customWidth="1"/>
    <col min="1293" max="1293" width="52.7109375" style="523" customWidth="1"/>
    <col min="1294" max="1297" width="0" style="523" hidden="1" customWidth="1"/>
    <col min="1298" max="1298" width="12.28515625" style="523" customWidth="1"/>
    <col min="1299" max="1299" width="6.42578125" style="523" customWidth="1"/>
    <col min="1300" max="1300" width="12.28515625" style="523" customWidth="1"/>
    <col min="1301" max="1301" width="0" style="523" hidden="1" customWidth="1"/>
    <col min="1302" max="1302" width="3.7109375" style="523" customWidth="1"/>
    <col min="1303" max="1303" width="11.140625" style="523" bestFit="1" customWidth="1"/>
    <col min="1304" max="1305" width="10.5703125" style="523"/>
    <col min="1306" max="1306" width="11.140625" style="523" customWidth="1"/>
    <col min="1307" max="1536" width="10.5703125" style="523"/>
    <col min="1537" max="1544" width="0" style="523" hidden="1" customWidth="1"/>
    <col min="1545" max="1545" width="3.7109375" style="523" customWidth="1"/>
    <col min="1546" max="1546" width="3.85546875" style="523" customWidth="1"/>
    <col min="1547" max="1547" width="3.7109375" style="523" customWidth="1"/>
    <col min="1548" max="1548" width="12.7109375" style="523" customWidth="1"/>
    <col min="1549" max="1549" width="52.7109375" style="523" customWidth="1"/>
    <col min="1550" max="1553" width="0" style="523" hidden="1" customWidth="1"/>
    <col min="1554" max="1554" width="12.28515625" style="523" customWidth="1"/>
    <col min="1555" max="1555" width="6.42578125" style="523" customWidth="1"/>
    <col min="1556" max="1556" width="12.28515625" style="523" customWidth="1"/>
    <col min="1557" max="1557" width="0" style="523" hidden="1" customWidth="1"/>
    <col min="1558" max="1558" width="3.7109375" style="523" customWidth="1"/>
    <col min="1559" max="1559" width="11.140625" style="523" bestFit="1" customWidth="1"/>
    <col min="1560" max="1561" width="10.5703125" style="523"/>
    <col min="1562" max="1562" width="11.140625" style="523" customWidth="1"/>
    <col min="1563" max="1792" width="10.5703125" style="523"/>
    <col min="1793" max="1800" width="0" style="523" hidden="1" customWidth="1"/>
    <col min="1801" max="1801" width="3.7109375" style="523" customWidth="1"/>
    <col min="1802" max="1802" width="3.85546875" style="523" customWidth="1"/>
    <col min="1803" max="1803" width="3.7109375" style="523" customWidth="1"/>
    <col min="1804" max="1804" width="12.7109375" style="523" customWidth="1"/>
    <col min="1805" max="1805" width="52.7109375" style="523" customWidth="1"/>
    <col min="1806" max="1809" width="0" style="523" hidden="1" customWidth="1"/>
    <col min="1810" max="1810" width="12.28515625" style="523" customWidth="1"/>
    <col min="1811" max="1811" width="6.42578125" style="523" customWidth="1"/>
    <col min="1812" max="1812" width="12.28515625" style="523" customWidth="1"/>
    <col min="1813" max="1813" width="0" style="523" hidden="1" customWidth="1"/>
    <col min="1814" max="1814" width="3.7109375" style="523" customWidth="1"/>
    <col min="1815" max="1815" width="11.140625" style="523" bestFit="1" customWidth="1"/>
    <col min="1816" max="1817" width="10.5703125" style="523"/>
    <col min="1818" max="1818" width="11.140625" style="523" customWidth="1"/>
    <col min="1819" max="2048" width="10.5703125" style="523"/>
    <col min="2049" max="2056" width="0" style="523" hidden="1" customWidth="1"/>
    <col min="2057" max="2057" width="3.7109375" style="523" customWidth="1"/>
    <col min="2058" max="2058" width="3.85546875" style="523" customWidth="1"/>
    <col min="2059" max="2059" width="3.7109375" style="523" customWidth="1"/>
    <col min="2060" max="2060" width="12.7109375" style="523" customWidth="1"/>
    <col min="2061" max="2061" width="52.7109375" style="523" customWidth="1"/>
    <col min="2062" max="2065" width="0" style="523" hidden="1" customWidth="1"/>
    <col min="2066" max="2066" width="12.28515625" style="523" customWidth="1"/>
    <col min="2067" max="2067" width="6.42578125" style="523" customWidth="1"/>
    <col min="2068" max="2068" width="12.28515625" style="523" customWidth="1"/>
    <col min="2069" max="2069" width="0" style="523" hidden="1" customWidth="1"/>
    <col min="2070" max="2070" width="3.7109375" style="523" customWidth="1"/>
    <col min="2071" max="2071" width="11.140625" style="523" bestFit="1" customWidth="1"/>
    <col min="2072" max="2073" width="10.5703125" style="523"/>
    <col min="2074" max="2074" width="11.140625" style="523" customWidth="1"/>
    <col min="2075" max="2304" width="10.5703125" style="523"/>
    <col min="2305" max="2312" width="0" style="523" hidden="1" customWidth="1"/>
    <col min="2313" max="2313" width="3.7109375" style="523" customWidth="1"/>
    <col min="2314" max="2314" width="3.85546875" style="523" customWidth="1"/>
    <col min="2315" max="2315" width="3.7109375" style="523" customWidth="1"/>
    <col min="2316" max="2316" width="12.7109375" style="523" customWidth="1"/>
    <col min="2317" max="2317" width="52.7109375" style="523" customWidth="1"/>
    <col min="2318" max="2321" width="0" style="523" hidden="1" customWidth="1"/>
    <col min="2322" max="2322" width="12.28515625" style="523" customWidth="1"/>
    <col min="2323" max="2323" width="6.42578125" style="523" customWidth="1"/>
    <col min="2324" max="2324" width="12.28515625" style="523" customWidth="1"/>
    <col min="2325" max="2325" width="0" style="523" hidden="1" customWidth="1"/>
    <col min="2326" max="2326" width="3.7109375" style="523" customWidth="1"/>
    <col min="2327" max="2327" width="11.140625" style="523" bestFit="1" customWidth="1"/>
    <col min="2328" max="2329" width="10.5703125" style="523"/>
    <col min="2330" max="2330" width="11.140625" style="523" customWidth="1"/>
    <col min="2331" max="2560" width="10.5703125" style="523"/>
    <col min="2561" max="2568" width="0" style="523" hidden="1" customWidth="1"/>
    <col min="2569" max="2569" width="3.7109375" style="523" customWidth="1"/>
    <col min="2570" max="2570" width="3.85546875" style="523" customWidth="1"/>
    <col min="2571" max="2571" width="3.7109375" style="523" customWidth="1"/>
    <col min="2572" max="2572" width="12.7109375" style="523" customWidth="1"/>
    <col min="2573" max="2573" width="52.7109375" style="523" customWidth="1"/>
    <col min="2574" max="2577" width="0" style="523" hidden="1" customWidth="1"/>
    <col min="2578" max="2578" width="12.28515625" style="523" customWidth="1"/>
    <col min="2579" max="2579" width="6.42578125" style="523" customWidth="1"/>
    <col min="2580" max="2580" width="12.28515625" style="523" customWidth="1"/>
    <col min="2581" max="2581" width="0" style="523" hidden="1" customWidth="1"/>
    <col min="2582" max="2582" width="3.7109375" style="523" customWidth="1"/>
    <col min="2583" max="2583" width="11.140625" style="523" bestFit="1" customWidth="1"/>
    <col min="2584" max="2585" width="10.5703125" style="523"/>
    <col min="2586" max="2586" width="11.140625" style="523" customWidth="1"/>
    <col min="2587" max="2816" width="10.5703125" style="523"/>
    <col min="2817" max="2824" width="0" style="523" hidden="1" customWidth="1"/>
    <col min="2825" max="2825" width="3.7109375" style="523" customWidth="1"/>
    <col min="2826" max="2826" width="3.85546875" style="523" customWidth="1"/>
    <col min="2827" max="2827" width="3.7109375" style="523" customWidth="1"/>
    <col min="2828" max="2828" width="12.7109375" style="523" customWidth="1"/>
    <col min="2829" max="2829" width="52.7109375" style="523" customWidth="1"/>
    <col min="2830" max="2833" width="0" style="523" hidden="1" customWidth="1"/>
    <col min="2834" max="2834" width="12.28515625" style="523" customWidth="1"/>
    <col min="2835" max="2835" width="6.42578125" style="523" customWidth="1"/>
    <col min="2836" max="2836" width="12.28515625" style="523" customWidth="1"/>
    <col min="2837" max="2837" width="0" style="523" hidden="1" customWidth="1"/>
    <col min="2838" max="2838" width="3.7109375" style="523" customWidth="1"/>
    <col min="2839" max="2839" width="11.140625" style="523" bestFit="1" customWidth="1"/>
    <col min="2840" max="2841" width="10.5703125" style="523"/>
    <col min="2842" max="2842" width="11.140625" style="523" customWidth="1"/>
    <col min="2843" max="3072" width="10.5703125" style="523"/>
    <col min="3073" max="3080" width="0" style="523" hidden="1" customWidth="1"/>
    <col min="3081" max="3081" width="3.7109375" style="523" customWidth="1"/>
    <col min="3082" max="3082" width="3.85546875" style="523" customWidth="1"/>
    <col min="3083" max="3083" width="3.7109375" style="523" customWidth="1"/>
    <col min="3084" max="3084" width="12.7109375" style="523" customWidth="1"/>
    <col min="3085" max="3085" width="52.7109375" style="523" customWidth="1"/>
    <col min="3086" max="3089" width="0" style="523" hidden="1" customWidth="1"/>
    <col min="3090" max="3090" width="12.28515625" style="523" customWidth="1"/>
    <col min="3091" max="3091" width="6.42578125" style="523" customWidth="1"/>
    <col min="3092" max="3092" width="12.28515625" style="523" customWidth="1"/>
    <col min="3093" max="3093" width="0" style="523" hidden="1" customWidth="1"/>
    <col min="3094" max="3094" width="3.7109375" style="523" customWidth="1"/>
    <col min="3095" max="3095" width="11.140625" style="523" bestFit="1" customWidth="1"/>
    <col min="3096" max="3097" width="10.5703125" style="523"/>
    <col min="3098" max="3098" width="11.140625" style="523" customWidth="1"/>
    <col min="3099" max="3328" width="10.5703125" style="523"/>
    <col min="3329" max="3336" width="0" style="523" hidden="1" customWidth="1"/>
    <col min="3337" max="3337" width="3.7109375" style="523" customWidth="1"/>
    <col min="3338" max="3338" width="3.85546875" style="523" customWidth="1"/>
    <col min="3339" max="3339" width="3.7109375" style="523" customWidth="1"/>
    <col min="3340" max="3340" width="12.7109375" style="523" customWidth="1"/>
    <col min="3341" max="3341" width="52.7109375" style="523" customWidth="1"/>
    <col min="3342" max="3345" width="0" style="523" hidden="1" customWidth="1"/>
    <col min="3346" max="3346" width="12.28515625" style="523" customWidth="1"/>
    <col min="3347" max="3347" width="6.42578125" style="523" customWidth="1"/>
    <col min="3348" max="3348" width="12.28515625" style="523" customWidth="1"/>
    <col min="3349" max="3349" width="0" style="523" hidden="1" customWidth="1"/>
    <col min="3350" max="3350" width="3.7109375" style="523" customWidth="1"/>
    <col min="3351" max="3351" width="11.140625" style="523" bestFit="1" customWidth="1"/>
    <col min="3352" max="3353" width="10.5703125" style="523"/>
    <col min="3354" max="3354" width="11.140625" style="523" customWidth="1"/>
    <col min="3355" max="3584" width="10.5703125" style="523"/>
    <col min="3585" max="3592" width="0" style="523" hidden="1" customWidth="1"/>
    <col min="3593" max="3593" width="3.7109375" style="523" customWidth="1"/>
    <col min="3594" max="3594" width="3.85546875" style="523" customWidth="1"/>
    <col min="3595" max="3595" width="3.7109375" style="523" customWidth="1"/>
    <col min="3596" max="3596" width="12.7109375" style="523" customWidth="1"/>
    <col min="3597" max="3597" width="52.7109375" style="523" customWidth="1"/>
    <col min="3598" max="3601" width="0" style="523" hidden="1" customWidth="1"/>
    <col min="3602" max="3602" width="12.28515625" style="523" customWidth="1"/>
    <col min="3603" max="3603" width="6.42578125" style="523" customWidth="1"/>
    <col min="3604" max="3604" width="12.28515625" style="523" customWidth="1"/>
    <col min="3605" max="3605" width="0" style="523" hidden="1" customWidth="1"/>
    <col min="3606" max="3606" width="3.7109375" style="523" customWidth="1"/>
    <col min="3607" max="3607" width="11.140625" style="523" bestFit="1" customWidth="1"/>
    <col min="3608" max="3609" width="10.5703125" style="523"/>
    <col min="3610" max="3610" width="11.140625" style="523" customWidth="1"/>
    <col min="3611" max="3840" width="10.5703125" style="523"/>
    <col min="3841" max="3848" width="0" style="523" hidden="1" customWidth="1"/>
    <col min="3849" max="3849" width="3.7109375" style="523" customWidth="1"/>
    <col min="3850" max="3850" width="3.85546875" style="523" customWidth="1"/>
    <col min="3851" max="3851" width="3.7109375" style="523" customWidth="1"/>
    <col min="3852" max="3852" width="12.7109375" style="523" customWidth="1"/>
    <col min="3853" max="3853" width="52.7109375" style="523" customWidth="1"/>
    <col min="3854" max="3857" width="0" style="523" hidden="1" customWidth="1"/>
    <col min="3858" max="3858" width="12.28515625" style="523" customWidth="1"/>
    <col min="3859" max="3859" width="6.42578125" style="523" customWidth="1"/>
    <col min="3860" max="3860" width="12.28515625" style="523" customWidth="1"/>
    <col min="3861" max="3861" width="0" style="523" hidden="1" customWidth="1"/>
    <col min="3862" max="3862" width="3.7109375" style="523" customWidth="1"/>
    <col min="3863" max="3863" width="11.140625" style="523" bestFit="1" customWidth="1"/>
    <col min="3864" max="3865" width="10.5703125" style="523"/>
    <col min="3866" max="3866" width="11.140625" style="523" customWidth="1"/>
    <col min="3867" max="4096" width="10.5703125" style="523"/>
    <col min="4097" max="4104" width="0" style="523" hidden="1" customWidth="1"/>
    <col min="4105" max="4105" width="3.7109375" style="523" customWidth="1"/>
    <col min="4106" max="4106" width="3.85546875" style="523" customWidth="1"/>
    <col min="4107" max="4107" width="3.7109375" style="523" customWidth="1"/>
    <col min="4108" max="4108" width="12.7109375" style="523" customWidth="1"/>
    <col min="4109" max="4109" width="52.7109375" style="523" customWidth="1"/>
    <col min="4110" max="4113" width="0" style="523" hidden="1" customWidth="1"/>
    <col min="4114" max="4114" width="12.28515625" style="523" customWidth="1"/>
    <col min="4115" max="4115" width="6.42578125" style="523" customWidth="1"/>
    <col min="4116" max="4116" width="12.28515625" style="523" customWidth="1"/>
    <col min="4117" max="4117" width="0" style="523" hidden="1" customWidth="1"/>
    <col min="4118" max="4118" width="3.7109375" style="523" customWidth="1"/>
    <col min="4119" max="4119" width="11.140625" style="523" bestFit="1" customWidth="1"/>
    <col min="4120" max="4121" width="10.5703125" style="523"/>
    <col min="4122" max="4122" width="11.140625" style="523" customWidth="1"/>
    <col min="4123" max="4352" width="10.5703125" style="523"/>
    <col min="4353" max="4360" width="0" style="523" hidden="1" customWidth="1"/>
    <col min="4361" max="4361" width="3.7109375" style="523" customWidth="1"/>
    <col min="4362" max="4362" width="3.85546875" style="523" customWidth="1"/>
    <col min="4363" max="4363" width="3.7109375" style="523" customWidth="1"/>
    <col min="4364" max="4364" width="12.7109375" style="523" customWidth="1"/>
    <col min="4365" max="4365" width="52.7109375" style="523" customWidth="1"/>
    <col min="4366" max="4369" width="0" style="523" hidden="1" customWidth="1"/>
    <col min="4370" max="4370" width="12.28515625" style="523" customWidth="1"/>
    <col min="4371" max="4371" width="6.42578125" style="523" customWidth="1"/>
    <col min="4372" max="4372" width="12.28515625" style="523" customWidth="1"/>
    <col min="4373" max="4373" width="0" style="523" hidden="1" customWidth="1"/>
    <col min="4374" max="4374" width="3.7109375" style="523" customWidth="1"/>
    <col min="4375" max="4375" width="11.140625" style="523" bestFit="1" customWidth="1"/>
    <col min="4376" max="4377" width="10.5703125" style="523"/>
    <col min="4378" max="4378" width="11.140625" style="523" customWidth="1"/>
    <col min="4379" max="4608" width="10.5703125" style="523"/>
    <col min="4609" max="4616" width="0" style="523" hidden="1" customWidth="1"/>
    <col min="4617" max="4617" width="3.7109375" style="523" customWidth="1"/>
    <col min="4618" max="4618" width="3.85546875" style="523" customWidth="1"/>
    <col min="4619" max="4619" width="3.7109375" style="523" customWidth="1"/>
    <col min="4620" max="4620" width="12.7109375" style="523" customWidth="1"/>
    <col min="4621" max="4621" width="52.7109375" style="523" customWidth="1"/>
    <col min="4622" max="4625" width="0" style="523" hidden="1" customWidth="1"/>
    <col min="4626" max="4626" width="12.28515625" style="523" customWidth="1"/>
    <col min="4627" max="4627" width="6.42578125" style="523" customWidth="1"/>
    <col min="4628" max="4628" width="12.28515625" style="523" customWidth="1"/>
    <col min="4629" max="4629" width="0" style="523" hidden="1" customWidth="1"/>
    <col min="4630" max="4630" width="3.7109375" style="523" customWidth="1"/>
    <col min="4631" max="4631" width="11.140625" style="523" bestFit="1" customWidth="1"/>
    <col min="4632" max="4633" width="10.5703125" style="523"/>
    <col min="4634" max="4634" width="11.140625" style="523" customWidth="1"/>
    <col min="4635" max="4864" width="10.5703125" style="523"/>
    <col min="4865" max="4872" width="0" style="523" hidden="1" customWidth="1"/>
    <col min="4873" max="4873" width="3.7109375" style="523" customWidth="1"/>
    <col min="4874" max="4874" width="3.85546875" style="523" customWidth="1"/>
    <col min="4875" max="4875" width="3.7109375" style="523" customWidth="1"/>
    <col min="4876" max="4876" width="12.7109375" style="523" customWidth="1"/>
    <col min="4877" max="4877" width="52.7109375" style="523" customWidth="1"/>
    <col min="4878" max="4881" width="0" style="523" hidden="1" customWidth="1"/>
    <col min="4882" max="4882" width="12.28515625" style="523" customWidth="1"/>
    <col min="4883" max="4883" width="6.42578125" style="523" customWidth="1"/>
    <col min="4884" max="4884" width="12.28515625" style="523" customWidth="1"/>
    <col min="4885" max="4885" width="0" style="523" hidden="1" customWidth="1"/>
    <col min="4886" max="4886" width="3.7109375" style="523" customWidth="1"/>
    <col min="4887" max="4887" width="11.140625" style="523" bestFit="1" customWidth="1"/>
    <col min="4888" max="4889" width="10.5703125" style="523"/>
    <col min="4890" max="4890" width="11.140625" style="523" customWidth="1"/>
    <col min="4891" max="5120" width="10.5703125" style="523"/>
    <col min="5121" max="5128" width="0" style="523" hidden="1" customWidth="1"/>
    <col min="5129" max="5129" width="3.7109375" style="523" customWidth="1"/>
    <col min="5130" max="5130" width="3.85546875" style="523" customWidth="1"/>
    <col min="5131" max="5131" width="3.7109375" style="523" customWidth="1"/>
    <col min="5132" max="5132" width="12.7109375" style="523" customWidth="1"/>
    <col min="5133" max="5133" width="52.7109375" style="523" customWidth="1"/>
    <col min="5134" max="5137" width="0" style="523" hidden="1" customWidth="1"/>
    <col min="5138" max="5138" width="12.28515625" style="523" customWidth="1"/>
    <col min="5139" max="5139" width="6.42578125" style="523" customWidth="1"/>
    <col min="5140" max="5140" width="12.28515625" style="523" customWidth="1"/>
    <col min="5141" max="5141" width="0" style="523" hidden="1" customWidth="1"/>
    <col min="5142" max="5142" width="3.7109375" style="523" customWidth="1"/>
    <col min="5143" max="5143" width="11.140625" style="523" bestFit="1" customWidth="1"/>
    <col min="5144" max="5145" width="10.5703125" style="523"/>
    <col min="5146" max="5146" width="11.140625" style="523" customWidth="1"/>
    <col min="5147" max="5376" width="10.5703125" style="523"/>
    <col min="5377" max="5384" width="0" style="523" hidden="1" customWidth="1"/>
    <col min="5385" max="5385" width="3.7109375" style="523" customWidth="1"/>
    <col min="5386" max="5386" width="3.85546875" style="523" customWidth="1"/>
    <col min="5387" max="5387" width="3.7109375" style="523" customWidth="1"/>
    <col min="5388" max="5388" width="12.7109375" style="523" customWidth="1"/>
    <col min="5389" max="5389" width="52.7109375" style="523" customWidth="1"/>
    <col min="5390" max="5393" width="0" style="523" hidden="1" customWidth="1"/>
    <col min="5394" max="5394" width="12.28515625" style="523" customWidth="1"/>
    <col min="5395" max="5395" width="6.42578125" style="523" customWidth="1"/>
    <col min="5396" max="5396" width="12.28515625" style="523" customWidth="1"/>
    <col min="5397" max="5397" width="0" style="523" hidden="1" customWidth="1"/>
    <col min="5398" max="5398" width="3.7109375" style="523" customWidth="1"/>
    <col min="5399" max="5399" width="11.140625" style="523" bestFit="1" customWidth="1"/>
    <col min="5400" max="5401" width="10.5703125" style="523"/>
    <col min="5402" max="5402" width="11.140625" style="523" customWidth="1"/>
    <col min="5403" max="5632" width="10.5703125" style="523"/>
    <col min="5633" max="5640" width="0" style="523" hidden="1" customWidth="1"/>
    <col min="5641" max="5641" width="3.7109375" style="523" customWidth="1"/>
    <col min="5642" max="5642" width="3.85546875" style="523" customWidth="1"/>
    <col min="5643" max="5643" width="3.7109375" style="523" customWidth="1"/>
    <col min="5644" max="5644" width="12.7109375" style="523" customWidth="1"/>
    <col min="5645" max="5645" width="52.7109375" style="523" customWidth="1"/>
    <col min="5646" max="5649" width="0" style="523" hidden="1" customWidth="1"/>
    <col min="5650" max="5650" width="12.28515625" style="523" customWidth="1"/>
    <col min="5651" max="5651" width="6.42578125" style="523" customWidth="1"/>
    <col min="5652" max="5652" width="12.28515625" style="523" customWidth="1"/>
    <col min="5653" max="5653" width="0" style="523" hidden="1" customWidth="1"/>
    <col min="5654" max="5654" width="3.7109375" style="523" customWidth="1"/>
    <col min="5655" max="5655" width="11.140625" style="523" bestFit="1" customWidth="1"/>
    <col min="5656" max="5657" width="10.5703125" style="523"/>
    <col min="5658" max="5658" width="11.140625" style="523" customWidth="1"/>
    <col min="5659" max="5888" width="10.5703125" style="523"/>
    <col min="5889" max="5896" width="0" style="523" hidden="1" customWidth="1"/>
    <col min="5897" max="5897" width="3.7109375" style="523" customWidth="1"/>
    <col min="5898" max="5898" width="3.85546875" style="523" customWidth="1"/>
    <col min="5899" max="5899" width="3.7109375" style="523" customWidth="1"/>
    <col min="5900" max="5900" width="12.7109375" style="523" customWidth="1"/>
    <col min="5901" max="5901" width="52.7109375" style="523" customWidth="1"/>
    <col min="5902" max="5905" width="0" style="523" hidden="1" customWidth="1"/>
    <col min="5906" max="5906" width="12.28515625" style="523" customWidth="1"/>
    <col min="5907" max="5907" width="6.42578125" style="523" customWidth="1"/>
    <col min="5908" max="5908" width="12.28515625" style="523" customWidth="1"/>
    <col min="5909" max="5909" width="0" style="523" hidden="1" customWidth="1"/>
    <col min="5910" max="5910" width="3.7109375" style="523" customWidth="1"/>
    <col min="5911" max="5911" width="11.140625" style="523" bestFit="1" customWidth="1"/>
    <col min="5912" max="5913" width="10.5703125" style="523"/>
    <col min="5914" max="5914" width="11.140625" style="523" customWidth="1"/>
    <col min="5915" max="6144" width="10.5703125" style="523"/>
    <col min="6145" max="6152" width="0" style="523" hidden="1" customWidth="1"/>
    <col min="6153" max="6153" width="3.7109375" style="523" customWidth="1"/>
    <col min="6154" max="6154" width="3.85546875" style="523" customWidth="1"/>
    <col min="6155" max="6155" width="3.7109375" style="523" customWidth="1"/>
    <col min="6156" max="6156" width="12.7109375" style="523" customWidth="1"/>
    <col min="6157" max="6157" width="52.7109375" style="523" customWidth="1"/>
    <col min="6158" max="6161" width="0" style="523" hidden="1" customWidth="1"/>
    <col min="6162" max="6162" width="12.28515625" style="523" customWidth="1"/>
    <col min="6163" max="6163" width="6.42578125" style="523" customWidth="1"/>
    <col min="6164" max="6164" width="12.28515625" style="523" customWidth="1"/>
    <col min="6165" max="6165" width="0" style="523" hidden="1" customWidth="1"/>
    <col min="6166" max="6166" width="3.7109375" style="523" customWidth="1"/>
    <col min="6167" max="6167" width="11.140625" style="523" bestFit="1" customWidth="1"/>
    <col min="6168" max="6169" width="10.5703125" style="523"/>
    <col min="6170" max="6170" width="11.140625" style="523" customWidth="1"/>
    <col min="6171" max="6400" width="10.5703125" style="523"/>
    <col min="6401" max="6408" width="0" style="523" hidden="1" customWidth="1"/>
    <col min="6409" max="6409" width="3.7109375" style="523" customWidth="1"/>
    <col min="6410" max="6410" width="3.85546875" style="523" customWidth="1"/>
    <col min="6411" max="6411" width="3.7109375" style="523" customWidth="1"/>
    <col min="6412" max="6412" width="12.7109375" style="523" customWidth="1"/>
    <col min="6413" max="6413" width="52.7109375" style="523" customWidth="1"/>
    <col min="6414" max="6417" width="0" style="523" hidden="1" customWidth="1"/>
    <col min="6418" max="6418" width="12.28515625" style="523" customWidth="1"/>
    <col min="6419" max="6419" width="6.42578125" style="523" customWidth="1"/>
    <col min="6420" max="6420" width="12.28515625" style="523" customWidth="1"/>
    <col min="6421" max="6421" width="0" style="523" hidden="1" customWidth="1"/>
    <col min="6422" max="6422" width="3.7109375" style="523" customWidth="1"/>
    <col min="6423" max="6423" width="11.140625" style="523" bestFit="1" customWidth="1"/>
    <col min="6424" max="6425" width="10.5703125" style="523"/>
    <col min="6426" max="6426" width="11.140625" style="523" customWidth="1"/>
    <col min="6427" max="6656" width="10.5703125" style="523"/>
    <col min="6657" max="6664" width="0" style="523" hidden="1" customWidth="1"/>
    <col min="6665" max="6665" width="3.7109375" style="523" customWidth="1"/>
    <col min="6666" max="6666" width="3.85546875" style="523" customWidth="1"/>
    <col min="6667" max="6667" width="3.7109375" style="523" customWidth="1"/>
    <col min="6668" max="6668" width="12.7109375" style="523" customWidth="1"/>
    <col min="6669" max="6669" width="52.7109375" style="523" customWidth="1"/>
    <col min="6670" max="6673" width="0" style="523" hidden="1" customWidth="1"/>
    <col min="6674" max="6674" width="12.28515625" style="523" customWidth="1"/>
    <col min="6675" max="6675" width="6.42578125" style="523" customWidth="1"/>
    <col min="6676" max="6676" width="12.28515625" style="523" customWidth="1"/>
    <col min="6677" max="6677" width="0" style="523" hidden="1" customWidth="1"/>
    <col min="6678" max="6678" width="3.7109375" style="523" customWidth="1"/>
    <col min="6679" max="6679" width="11.140625" style="523" bestFit="1" customWidth="1"/>
    <col min="6680" max="6681" width="10.5703125" style="523"/>
    <col min="6682" max="6682" width="11.140625" style="523" customWidth="1"/>
    <col min="6683" max="6912" width="10.5703125" style="523"/>
    <col min="6913" max="6920" width="0" style="523" hidden="1" customWidth="1"/>
    <col min="6921" max="6921" width="3.7109375" style="523" customWidth="1"/>
    <col min="6922" max="6922" width="3.85546875" style="523" customWidth="1"/>
    <col min="6923" max="6923" width="3.7109375" style="523" customWidth="1"/>
    <col min="6924" max="6924" width="12.7109375" style="523" customWidth="1"/>
    <col min="6925" max="6925" width="52.7109375" style="523" customWidth="1"/>
    <col min="6926" max="6929" width="0" style="523" hidden="1" customWidth="1"/>
    <col min="6930" max="6930" width="12.28515625" style="523" customWidth="1"/>
    <col min="6931" max="6931" width="6.42578125" style="523" customWidth="1"/>
    <col min="6932" max="6932" width="12.28515625" style="523" customWidth="1"/>
    <col min="6933" max="6933" width="0" style="523" hidden="1" customWidth="1"/>
    <col min="6934" max="6934" width="3.7109375" style="523" customWidth="1"/>
    <col min="6935" max="6935" width="11.140625" style="523" bestFit="1" customWidth="1"/>
    <col min="6936" max="6937" width="10.5703125" style="523"/>
    <col min="6938" max="6938" width="11.140625" style="523" customWidth="1"/>
    <col min="6939" max="7168" width="10.5703125" style="523"/>
    <col min="7169" max="7176" width="0" style="523" hidden="1" customWidth="1"/>
    <col min="7177" max="7177" width="3.7109375" style="523" customWidth="1"/>
    <col min="7178" max="7178" width="3.85546875" style="523" customWidth="1"/>
    <col min="7179" max="7179" width="3.7109375" style="523" customWidth="1"/>
    <col min="7180" max="7180" width="12.7109375" style="523" customWidth="1"/>
    <col min="7181" max="7181" width="52.7109375" style="523" customWidth="1"/>
    <col min="7182" max="7185" width="0" style="523" hidden="1" customWidth="1"/>
    <col min="7186" max="7186" width="12.28515625" style="523" customWidth="1"/>
    <col min="7187" max="7187" width="6.42578125" style="523" customWidth="1"/>
    <col min="7188" max="7188" width="12.28515625" style="523" customWidth="1"/>
    <col min="7189" max="7189" width="0" style="523" hidden="1" customWidth="1"/>
    <col min="7190" max="7190" width="3.7109375" style="523" customWidth="1"/>
    <col min="7191" max="7191" width="11.140625" style="523" bestFit="1" customWidth="1"/>
    <col min="7192" max="7193" width="10.5703125" style="523"/>
    <col min="7194" max="7194" width="11.140625" style="523" customWidth="1"/>
    <col min="7195" max="7424" width="10.5703125" style="523"/>
    <col min="7425" max="7432" width="0" style="523" hidden="1" customWidth="1"/>
    <col min="7433" max="7433" width="3.7109375" style="523" customWidth="1"/>
    <col min="7434" max="7434" width="3.85546875" style="523" customWidth="1"/>
    <col min="7435" max="7435" width="3.7109375" style="523" customWidth="1"/>
    <col min="7436" max="7436" width="12.7109375" style="523" customWidth="1"/>
    <col min="7437" max="7437" width="52.7109375" style="523" customWidth="1"/>
    <col min="7438" max="7441" width="0" style="523" hidden="1" customWidth="1"/>
    <col min="7442" max="7442" width="12.28515625" style="523" customWidth="1"/>
    <col min="7443" max="7443" width="6.42578125" style="523" customWidth="1"/>
    <col min="7444" max="7444" width="12.28515625" style="523" customWidth="1"/>
    <col min="7445" max="7445" width="0" style="523" hidden="1" customWidth="1"/>
    <col min="7446" max="7446" width="3.7109375" style="523" customWidth="1"/>
    <col min="7447" max="7447" width="11.140625" style="523" bestFit="1" customWidth="1"/>
    <col min="7448" max="7449" width="10.5703125" style="523"/>
    <col min="7450" max="7450" width="11.140625" style="523" customWidth="1"/>
    <col min="7451" max="7680" width="10.5703125" style="523"/>
    <col min="7681" max="7688" width="0" style="523" hidden="1" customWidth="1"/>
    <col min="7689" max="7689" width="3.7109375" style="523" customWidth="1"/>
    <col min="7690" max="7690" width="3.85546875" style="523" customWidth="1"/>
    <col min="7691" max="7691" width="3.7109375" style="523" customWidth="1"/>
    <col min="7692" max="7692" width="12.7109375" style="523" customWidth="1"/>
    <col min="7693" max="7693" width="52.7109375" style="523" customWidth="1"/>
    <col min="7694" max="7697" width="0" style="523" hidden="1" customWidth="1"/>
    <col min="7698" max="7698" width="12.28515625" style="523" customWidth="1"/>
    <col min="7699" max="7699" width="6.42578125" style="523" customWidth="1"/>
    <col min="7700" max="7700" width="12.28515625" style="523" customWidth="1"/>
    <col min="7701" max="7701" width="0" style="523" hidden="1" customWidth="1"/>
    <col min="7702" max="7702" width="3.7109375" style="523" customWidth="1"/>
    <col min="7703" max="7703" width="11.140625" style="523" bestFit="1" customWidth="1"/>
    <col min="7704" max="7705" width="10.5703125" style="523"/>
    <col min="7706" max="7706" width="11.140625" style="523" customWidth="1"/>
    <col min="7707" max="7936" width="10.5703125" style="523"/>
    <col min="7937" max="7944" width="0" style="523" hidden="1" customWidth="1"/>
    <col min="7945" max="7945" width="3.7109375" style="523" customWidth="1"/>
    <col min="7946" max="7946" width="3.85546875" style="523" customWidth="1"/>
    <col min="7947" max="7947" width="3.7109375" style="523" customWidth="1"/>
    <col min="7948" max="7948" width="12.7109375" style="523" customWidth="1"/>
    <col min="7949" max="7949" width="52.7109375" style="523" customWidth="1"/>
    <col min="7950" max="7953" width="0" style="523" hidden="1" customWidth="1"/>
    <col min="7954" max="7954" width="12.28515625" style="523" customWidth="1"/>
    <col min="7955" max="7955" width="6.42578125" style="523" customWidth="1"/>
    <col min="7956" max="7956" width="12.28515625" style="523" customWidth="1"/>
    <col min="7957" max="7957" width="0" style="523" hidden="1" customWidth="1"/>
    <col min="7958" max="7958" width="3.7109375" style="523" customWidth="1"/>
    <col min="7959" max="7959" width="11.140625" style="523" bestFit="1" customWidth="1"/>
    <col min="7960" max="7961" width="10.5703125" style="523"/>
    <col min="7962" max="7962" width="11.140625" style="523" customWidth="1"/>
    <col min="7963" max="8192" width="10.5703125" style="523"/>
    <col min="8193" max="8200" width="0" style="523" hidden="1" customWidth="1"/>
    <col min="8201" max="8201" width="3.7109375" style="523" customWidth="1"/>
    <col min="8202" max="8202" width="3.85546875" style="523" customWidth="1"/>
    <col min="8203" max="8203" width="3.7109375" style="523" customWidth="1"/>
    <col min="8204" max="8204" width="12.7109375" style="523" customWidth="1"/>
    <col min="8205" max="8205" width="52.7109375" style="523" customWidth="1"/>
    <col min="8206" max="8209" width="0" style="523" hidden="1" customWidth="1"/>
    <col min="8210" max="8210" width="12.28515625" style="523" customWidth="1"/>
    <col min="8211" max="8211" width="6.42578125" style="523" customWidth="1"/>
    <col min="8212" max="8212" width="12.28515625" style="523" customWidth="1"/>
    <col min="8213" max="8213" width="0" style="523" hidden="1" customWidth="1"/>
    <col min="8214" max="8214" width="3.7109375" style="523" customWidth="1"/>
    <col min="8215" max="8215" width="11.140625" style="523" bestFit="1" customWidth="1"/>
    <col min="8216" max="8217" width="10.5703125" style="523"/>
    <col min="8218" max="8218" width="11.140625" style="523" customWidth="1"/>
    <col min="8219" max="8448" width="10.5703125" style="523"/>
    <col min="8449" max="8456" width="0" style="523" hidden="1" customWidth="1"/>
    <col min="8457" max="8457" width="3.7109375" style="523" customWidth="1"/>
    <col min="8458" max="8458" width="3.85546875" style="523" customWidth="1"/>
    <col min="8459" max="8459" width="3.7109375" style="523" customWidth="1"/>
    <col min="8460" max="8460" width="12.7109375" style="523" customWidth="1"/>
    <col min="8461" max="8461" width="52.7109375" style="523" customWidth="1"/>
    <col min="8462" max="8465" width="0" style="523" hidden="1" customWidth="1"/>
    <col min="8466" max="8466" width="12.28515625" style="523" customWidth="1"/>
    <col min="8467" max="8467" width="6.42578125" style="523" customWidth="1"/>
    <col min="8468" max="8468" width="12.28515625" style="523" customWidth="1"/>
    <col min="8469" max="8469" width="0" style="523" hidden="1" customWidth="1"/>
    <col min="8470" max="8470" width="3.7109375" style="523" customWidth="1"/>
    <col min="8471" max="8471" width="11.140625" style="523" bestFit="1" customWidth="1"/>
    <col min="8472" max="8473" width="10.5703125" style="523"/>
    <col min="8474" max="8474" width="11.140625" style="523" customWidth="1"/>
    <col min="8475" max="8704" width="10.5703125" style="523"/>
    <col min="8705" max="8712" width="0" style="523" hidden="1" customWidth="1"/>
    <col min="8713" max="8713" width="3.7109375" style="523" customWidth="1"/>
    <col min="8714" max="8714" width="3.85546875" style="523" customWidth="1"/>
    <col min="8715" max="8715" width="3.7109375" style="523" customWidth="1"/>
    <col min="8716" max="8716" width="12.7109375" style="523" customWidth="1"/>
    <col min="8717" max="8717" width="52.7109375" style="523" customWidth="1"/>
    <col min="8718" max="8721" width="0" style="523" hidden="1" customWidth="1"/>
    <col min="8722" max="8722" width="12.28515625" style="523" customWidth="1"/>
    <col min="8723" max="8723" width="6.42578125" style="523" customWidth="1"/>
    <col min="8724" max="8724" width="12.28515625" style="523" customWidth="1"/>
    <col min="8725" max="8725" width="0" style="523" hidden="1" customWidth="1"/>
    <col min="8726" max="8726" width="3.7109375" style="523" customWidth="1"/>
    <col min="8727" max="8727" width="11.140625" style="523" bestFit="1" customWidth="1"/>
    <col min="8728" max="8729" width="10.5703125" style="523"/>
    <col min="8730" max="8730" width="11.140625" style="523" customWidth="1"/>
    <col min="8731" max="8960" width="10.5703125" style="523"/>
    <col min="8961" max="8968" width="0" style="523" hidden="1" customWidth="1"/>
    <col min="8969" max="8969" width="3.7109375" style="523" customWidth="1"/>
    <col min="8970" max="8970" width="3.85546875" style="523" customWidth="1"/>
    <col min="8971" max="8971" width="3.7109375" style="523" customWidth="1"/>
    <col min="8972" max="8972" width="12.7109375" style="523" customWidth="1"/>
    <col min="8973" max="8973" width="52.7109375" style="523" customWidth="1"/>
    <col min="8974" max="8977" width="0" style="523" hidden="1" customWidth="1"/>
    <col min="8978" max="8978" width="12.28515625" style="523" customWidth="1"/>
    <col min="8979" max="8979" width="6.42578125" style="523" customWidth="1"/>
    <col min="8980" max="8980" width="12.28515625" style="523" customWidth="1"/>
    <col min="8981" max="8981" width="0" style="523" hidden="1" customWidth="1"/>
    <col min="8982" max="8982" width="3.7109375" style="523" customWidth="1"/>
    <col min="8983" max="8983" width="11.140625" style="523" bestFit="1" customWidth="1"/>
    <col min="8984" max="8985" width="10.5703125" style="523"/>
    <col min="8986" max="8986" width="11.140625" style="523" customWidth="1"/>
    <col min="8987" max="9216" width="10.5703125" style="523"/>
    <col min="9217" max="9224" width="0" style="523" hidden="1" customWidth="1"/>
    <col min="9225" max="9225" width="3.7109375" style="523" customWidth="1"/>
    <col min="9226" max="9226" width="3.85546875" style="523" customWidth="1"/>
    <col min="9227" max="9227" width="3.7109375" style="523" customWidth="1"/>
    <col min="9228" max="9228" width="12.7109375" style="523" customWidth="1"/>
    <col min="9229" max="9229" width="52.7109375" style="523" customWidth="1"/>
    <col min="9230" max="9233" width="0" style="523" hidden="1" customWidth="1"/>
    <col min="9234" max="9234" width="12.28515625" style="523" customWidth="1"/>
    <col min="9235" max="9235" width="6.42578125" style="523" customWidth="1"/>
    <col min="9236" max="9236" width="12.28515625" style="523" customWidth="1"/>
    <col min="9237" max="9237" width="0" style="523" hidden="1" customWidth="1"/>
    <col min="9238" max="9238" width="3.7109375" style="523" customWidth="1"/>
    <col min="9239" max="9239" width="11.140625" style="523" bestFit="1" customWidth="1"/>
    <col min="9240" max="9241" width="10.5703125" style="523"/>
    <col min="9242" max="9242" width="11.140625" style="523" customWidth="1"/>
    <col min="9243" max="9472" width="10.5703125" style="523"/>
    <col min="9473" max="9480" width="0" style="523" hidden="1" customWidth="1"/>
    <col min="9481" max="9481" width="3.7109375" style="523" customWidth="1"/>
    <col min="9482" max="9482" width="3.85546875" style="523" customWidth="1"/>
    <col min="9483" max="9483" width="3.7109375" style="523" customWidth="1"/>
    <col min="9484" max="9484" width="12.7109375" style="523" customWidth="1"/>
    <col min="9485" max="9485" width="52.7109375" style="523" customWidth="1"/>
    <col min="9486" max="9489" width="0" style="523" hidden="1" customWidth="1"/>
    <col min="9490" max="9490" width="12.28515625" style="523" customWidth="1"/>
    <col min="9491" max="9491" width="6.42578125" style="523" customWidth="1"/>
    <col min="9492" max="9492" width="12.28515625" style="523" customWidth="1"/>
    <col min="9493" max="9493" width="0" style="523" hidden="1" customWidth="1"/>
    <col min="9494" max="9494" width="3.7109375" style="523" customWidth="1"/>
    <col min="9495" max="9495" width="11.140625" style="523" bestFit="1" customWidth="1"/>
    <col min="9496" max="9497" width="10.5703125" style="523"/>
    <col min="9498" max="9498" width="11.140625" style="523" customWidth="1"/>
    <col min="9499" max="9728" width="10.5703125" style="523"/>
    <col min="9729" max="9736" width="0" style="523" hidden="1" customWidth="1"/>
    <col min="9737" max="9737" width="3.7109375" style="523" customWidth="1"/>
    <col min="9738" max="9738" width="3.85546875" style="523" customWidth="1"/>
    <col min="9739" max="9739" width="3.7109375" style="523" customWidth="1"/>
    <col min="9740" max="9740" width="12.7109375" style="523" customWidth="1"/>
    <col min="9741" max="9741" width="52.7109375" style="523" customWidth="1"/>
    <col min="9742" max="9745" width="0" style="523" hidden="1" customWidth="1"/>
    <col min="9746" max="9746" width="12.28515625" style="523" customWidth="1"/>
    <col min="9747" max="9747" width="6.42578125" style="523" customWidth="1"/>
    <col min="9748" max="9748" width="12.28515625" style="523" customWidth="1"/>
    <col min="9749" max="9749" width="0" style="523" hidden="1" customWidth="1"/>
    <col min="9750" max="9750" width="3.7109375" style="523" customWidth="1"/>
    <col min="9751" max="9751" width="11.140625" style="523" bestFit="1" customWidth="1"/>
    <col min="9752" max="9753" width="10.5703125" style="523"/>
    <col min="9754" max="9754" width="11.140625" style="523" customWidth="1"/>
    <col min="9755" max="9984" width="10.5703125" style="523"/>
    <col min="9985" max="9992" width="0" style="523" hidden="1" customWidth="1"/>
    <col min="9993" max="9993" width="3.7109375" style="523" customWidth="1"/>
    <col min="9994" max="9994" width="3.85546875" style="523" customWidth="1"/>
    <col min="9995" max="9995" width="3.7109375" style="523" customWidth="1"/>
    <col min="9996" max="9996" width="12.7109375" style="523" customWidth="1"/>
    <col min="9997" max="9997" width="52.7109375" style="523" customWidth="1"/>
    <col min="9998" max="10001" width="0" style="523" hidden="1" customWidth="1"/>
    <col min="10002" max="10002" width="12.28515625" style="523" customWidth="1"/>
    <col min="10003" max="10003" width="6.42578125" style="523" customWidth="1"/>
    <col min="10004" max="10004" width="12.28515625" style="523" customWidth="1"/>
    <col min="10005" max="10005" width="0" style="523" hidden="1" customWidth="1"/>
    <col min="10006" max="10006" width="3.7109375" style="523" customWidth="1"/>
    <col min="10007" max="10007" width="11.140625" style="523" bestFit="1" customWidth="1"/>
    <col min="10008" max="10009" width="10.5703125" style="523"/>
    <col min="10010" max="10010" width="11.140625" style="523" customWidth="1"/>
    <col min="10011" max="10240" width="10.5703125" style="523"/>
    <col min="10241" max="10248" width="0" style="523" hidden="1" customWidth="1"/>
    <col min="10249" max="10249" width="3.7109375" style="523" customWidth="1"/>
    <col min="10250" max="10250" width="3.85546875" style="523" customWidth="1"/>
    <col min="10251" max="10251" width="3.7109375" style="523" customWidth="1"/>
    <col min="10252" max="10252" width="12.7109375" style="523" customWidth="1"/>
    <col min="10253" max="10253" width="52.7109375" style="523" customWidth="1"/>
    <col min="10254" max="10257" width="0" style="523" hidden="1" customWidth="1"/>
    <col min="10258" max="10258" width="12.28515625" style="523" customWidth="1"/>
    <col min="10259" max="10259" width="6.42578125" style="523" customWidth="1"/>
    <col min="10260" max="10260" width="12.28515625" style="523" customWidth="1"/>
    <col min="10261" max="10261" width="0" style="523" hidden="1" customWidth="1"/>
    <col min="10262" max="10262" width="3.7109375" style="523" customWidth="1"/>
    <col min="10263" max="10263" width="11.140625" style="523" bestFit="1" customWidth="1"/>
    <col min="10264" max="10265" width="10.5703125" style="523"/>
    <col min="10266" max="10266" width="11.140625" style="523" customWidth="1"/>
    <col min="10267" max="10496" width="10.5703125" style="523"/>
    <col min="10497" max="10504" width="0" style="523" hidden="1" customWidth="1"/>
    <col min="10505" max="10505" width="3.7109375" style="523" customWidth="1"/>
    <col min="10506" max="10506" width="3.85546875" style="523" customWidth="1"/>
    <col min="10507" max="10507" width="3.7109375" style="523" customWidth="1"/>
    <col min="10508" max="10508" width="12.7109375" style="523" customWidth="1"/>
    <col min="10509" max="10509" width="52.7109375" style="523" customWidth="1"/>
    <col min="10510" max="10513" width="0" style="523" hidden="1" customWidth="1"/>
    <col min="10514" max="10514" width="12.28515625" style="523" customWidth="1"/>
    <col min="10515" max="10515" width="6.42578125" style="523" customWidth="1"/>
    <col min="10516" max="10516" width="12.28515625" style="523" customWidth="1"/>
    <col min="10517" max="10517" width="0" style="523" hidden="1" customWidth="1"/>
    <col min="10518" max="10518" width="3.7109375" style="523" customWidth="1"/>
    <col min="10519" max="10519" width="11.140625" style="523" bestFit="1" customWidth="1"/>
    <col min="10520" max="10521" width="10.5703125" style="523"/>
    <col min="10522" max="10522" width="11.140625" style="523" customWidth="1"/>
    <col min="10523" max="10752" width="10.5703125" style="523"/>
    <col min="10753" max="10760" width="0" style="523" hidden="1" customWidth="1"/>
    <col min="10761" max="10761" width="3.7109375" style="523" customWidth="1"/>
    <col min="10762" max="10762" width="3.85546875" style="523" customWidth="1"/>
    <col min="10763" max="10763" width="3.7109375" style="523" customWidth="1"/>
    <col min="10764" max="10764" width="12.7109375" style="523" customWidth="1"/>
    <col min="10765" max="10765" width="52.7109375" style="523" customWidth="1"/>
    <col min="10766" max="10769" width="0" style="523" hidden="1" customWidth="1"/>
    <col min="10770" max="10770" width="12.28515625" style="523" customWidth="1"/>
    <col min="10771" max="10771" width="6.42578125" style="523" customWidth="1"/>
    <col min="10772" max="10772" width="12.28515625" style="523" customWidth="1"/>
    <col min="10773" max="10773" width="0" style="523" hidden="1" customWidth="1"/>
    <col min="10774" max="10774" width="3.7109375" style="523" customWidth="1"/>
    <col min="10775" max="10775" width="11.140625" style="523" bestFit="1" customWidth="1"/>
    <col min="10776" max="10777" width="10.5703125" style="523"/>
    <col min="10778" max="10778" width="11.140625" style="523" customWidth="1"/>
    <col min="10779" max="11008" width="10.5703125" style="523"/>
    <col min="11009" max="11016" width="0" style="523" hidden="1" customWidth="1"/>
    <col min="11017" max="11017" width="3.7109375" style="523" customWidth="1"/>
    <col min="11018" max="11018" width="3.85546875" style="523" customWidth="1"/>
    <col min="11019" max="11019" width="3.7109375" style="523" customWidth="1"/>
    <col min="11020" max="11020" width="12.7109375" style="523" customWidth="1"/>
    <col min="11021" max="11021" width="52.7109375" style="523" customWidth="1"/>
    <col min="11022" max="11025" width="0" style="523" hidden="1" customWidth="1"/>
    <col min="11026" max="11026" width="12.28515625" style="523" customWidth="1"/>
    <col min="11027" max="11027" width="6.42578125" style="523" customWidth="1"/>
    <col min="11028" max="11028" width="12.28515625" style="523" customWidth="1"/>
    <col min="11029" max="11029" width="0" style="523" hidden="1" customWidth="1"/>
    <col min="11030" max="11030" width="3.7109375" style="523" customWidth="1"/>
    <col min="11031" max="11031" width="11.140625" style="523" bestFit="1" customWidth="1"/>
    <col min="11032" max="11033" width="10.5703125" style="523"/>
    <col min="11034" max="11034" width="11.140625" style="523" customWidth="1"/>
    <col min="11035" max="11264" width="10.5703125" style="523"/>
    <col min="11265" max="11272" width="0" style="523" hidden="1" customWidth="1"/>
    <col min="11273" max="11273" width="3.7109375" style="523" customWidth="1"/>
    <col min="11274" max="11274" width="3.85546875" style="523" customWidth="1"/>
    <col min="11275" max="11275" width="3.7109375" style="523" customWidth="1"/>
    <col min="11276" max="11276" width="12.7109375" style="523" customWidth="1"/>
    <col min="11277" max="11277" width="52.7109375" style="523" customWidth="1"/>
    <col min="11278" max="11281" width="0" style="523" hidden="1" customWidth="1"/>
    <col min="11282" max="11282" width="12.28515625" style="523" customWidth="1"/>
    <col min="11283" max="11283" width="6.42578125" style="523" customWidth="1"/>
    <col min="11284" max="11284" width="12.28515625" style="523" customWidth="1"/>
    <col min="11285" max="11285" width="0" style="523" hidden="1" customWidth="1"/>
    <col min="11286" max="11286" width="3.7109375" style="523" customWidth="1"/>
    <col min="11287" max="11287" width="11.140625" style="523" bestFit="1" customWidth="1"/>
    <col min="11288" max="11289" width="10.5703125" style="523"/>
    <col min="11290" max="11290" width="11.140625" style="523" customWidth="1"/>
    <col min="11291" max="11520" width="10.5703125" style="523"/>
    <col min="11521" max="11528" width="0" style="523" hidden="1" customWidth="1"/>
    <col min="11529" max="11529" width="3.7109375" style="523" customWidth="1"/>
    <col min="11530" max="11530" width="3.85546875" style="523" customWidth="1"/>
    <col min="11531" max="11531" width="3.7109375" style="523" customWidth="1"/>
    <col min="11532" max="11532" width="12.7109375" style="523" customWidth="1"/>
    <col min="11533" max="11533" width="52.7109375" style="523" customWidth="1"/>
    <col min="11534" max="11537" width="0" style="523" hidden="1" customWidth="1"/>
    <col min="11538" max="11538" width="12.28515625" style="523" customWidth="1"/>
    <col min="11539" max="11539" width="6.42578125" style="523" customWidth="1"/>
    <col min="11540" max="11540" width="12.28515625" style="523" customWidth="1"/>
    <col min="11541" max="11541" width="0" style="523" hidden="1" customWidth="1"/>
    <col min="11542" max="11542" width="3.7109375" style="523" customWidth="1"/>
    <col min="11543" max="11543" width="11.140625" style="523" bestFit="1" customWidth="1"/>
    <col min="11544" max="11545" width="10.5703125" style="523"/>
    <col min="11546" max="11546" width="11.140625" style="523" customWidth="1"/>
    <col min="11547" max="11776" width="10.5703125" style="523"/>
    <col min="11777" max="11784" width="0" style="523" hidden="1" customWidth="1"/>
    <col min="11785" max="11785" width="3.7109375" style="523" customWidth="1"/>
    <col min="11786" max="11786" width="3.85546875" style="523" customWidth="1"/>
    <col min="11787" max="11787" width="3.7109375" style="523" customWidth="1"/>
    <col min="11788" max="11788" width="12.7109375" style="523" customWidth="1"/>
    <col min="11789" max="11789" width="52.7109375" style="523" customWidth="1"/>
    <col min="11790" max="11793" width="0" style="523" hidden="1" customWidth="1"/>
    <col min="11794" max="11794" width="12.28515625" style="523" customWidth="1"/>
    <col min="11795" max="11795" width="6.42578125" style="523" customWidth="1"/>
    <col min="11796" max="11796" width="12.28515625" style="523" customWidth="1"/>
    <col min="11797" max="11797" width="0" style="523" hidden="1" customWidth="1"/>
    <col min="11798" max="11798" width="3.7109375" style="523" customWidth="1"/>
    <col min="11799" max="11799" width="11.140625" style="523" bestFit="1" customWidth="1"/>
    <col min="11800" max="11801" width="10.5703125" style="523"/>
    <col min="11802" max="11802" width="11.140625" style="523" customWidth="1"/>
    <col min="11803" max="12032" width="10.5703125" style="523"/>
    <col min="12033" max="12040" width="0" style="523" hidden="1" customWidth="1"/>
    <col min="12041" max="12041" width="3.7109375" style="523" customWidth="1"/>
    <col min="12042" max="12042" width="3.85546875" style="523" customWidth="1"/>
    <col min="12043" max="12043" width="3.7109375" style="523" customWidth="1"/>
    <col min="12044" max="12044" width="12.7109375" style="523" customWidth="1"/>
    <col min="12045" max="12045" width="52.7109375" style="523" customWidth="1"/>
    <col min="12046" max="12049" width="0" style="523" hidden="1" customWidth="1"/>
    <col min="12050" max="12050" width="12.28515625" style="523" customWidth="1"/>
    <col min="12051" max="12051" width="6.42578125" style="523" customWidth="1"/>
    <col min="12052" max="12052" width="12.28515625" style="523" customWidth="1"/>
    <col min="12053" max="12053" width="0" style="523" hidden="1" customWidth="1"/>
    <col min="12054" max="12054" width="3.7109375" style="523" customWidth="1"/>
    <col min="12055" max="12055" width="11.140625" style="523" bestFit="1" customWidth="1"/>
    <col min="12056" max="12057" width="10.5703125" style="523"/>
    <col min="12058" max="12058" width="11.140625" style="523" customWidth="1"/>
    <col min="12059" max="12288" width="10.5703125" style="523"/>
    <col min="12289" max="12296" width="0" style="523" hidden="1" customWidth="1"/>
    <col min="12297" max="12297" width="3.7109375" style="523" customWidth="1"/>
    <col min="12298" max="12298" width="3.85546875" style="523" customWidth="1"/>
    <col min="12299" max="12299" width="3.7109375" style="523" customWidth="1"/>
    <col min="12300" max="12300" width="12.7109375" style="523" customWidth="1"/>
    <col min="12301" max="12301" width="52.7109375" style="523" customWidth="1"/>
    <col min="12302" max="12305" width="0" style="523" hidden="1" customWidth="1"/>
    <col min="12306" max="12306" width="12.28515625" style="523" customWidth="1"/>
    <col min="12307" max="12307" width="6.42578125" style="523" customWidth="1"/>
    <col min="12308" max="12308" width="12.28515625" style="523" customWidth="1"/>
    <col min="12309" max="12309" width="0" style="523" hidden="1" customWidth="1"/>
    <col min="12310" max="12310" width="3.7109375" style="523" customWidth="1"/>
    <col min="12311" max="12311" width="11.140625" style="523" bestFit="1" customWidth="1"/>
    <col min="12312" max="12313" width="10.5703125" style="523"/>
    <col min="12314" max="12314" width="11.140625" style="523" customWidth="1"/>
    <col min="12315" max="12544" width="10.5703125" style="523"/>
    <col min="12545" max="12552" width="0" style="523" hidden="1" customWidth="1"/>
    <col min="12553" max="12553" width="3.7109375" style="523" customWidth="1"/>
    <col min="12554" max="12554" width="3.85546875" style="523" customWidth="1"/>
    <col min="12555" max="12555" width="3.7109375" style="523" customWidth="1"/>
    <col min="12556" max="12556" width="12.7109375" style="523" customWidth="1"/>
    <col min="12557" max="12557" width="52.7109375" style="523" customWidth="1"/>
    <col min="12558" max="12561" width="0" style="523" hidden="1" customWidth="1"/>
    <col min="12562" max="12562" width="12.28515625" style="523" customWidth="1"/>
    <col min="12563" max="12563" width="6.42578125" style="523" customWidth="1"/>
    <col min="12564" max="12564" width="12.28515625" style="523" customWidth="1"/>
    <col min="12565" max="12565" width="0" style="523" hidden="1" customWidth="1"/>
    <col min="12566" max="12566" width="3.7109375" style="523" customWidth="1"/>
    <col min="12567" max="12567" width="11.140625" style="523" bestFit="1" customWidth="1"/>
    <col min="12568" max="12569" width="10.5703125" style="523"/>
    <col min="12570" max="12570" width="11.140625" style="523" customWidth="1"/>
    <col min="12571" max="12800" width="10.5703125" style="523"/>
    <col min="12801" max="12808" width="0" style="523" hidden="1" customWidth="1"/>
    <col min="12809" max="12809" width="3.7109375" style="523" customWidth="1"/>
    <col min="12810" max="12810" width="3.85546875" style="523" customWidth="1"/>
    <col min="12811" max="12811" width="3.7109375" style="523" customWidth="1"/>
    <col min="12812" max="12812" width="12.7109375" style="523" customWidth="1"/>
    <col min="12813" max="12813" width="52.7109375" style="523" customWidth="1"/>
    <col min="12814" max="12817" width="0" style="523" hidden="1" customWidth="1"/>
    <col min="12818" max="12818" width="12.28515625" style="523" customWidth="1"/>
    <col min="12819" max="12819" width="6.42578125" style="523" customWidth="1"/>
    <col min="12820" max="12820" width="12.28515625" style="523" customWidth="1"/>
    <col min="12821" max="12821" width="0" style="523" hidden="1" customWidth="1"/>
    <col min="12822" max="12822" width="3.7109375" style="523" customWidth="1"/>
    <col min="12823" max="12823" width="11.140625" style="523" bestFit="1" customWidth="1"/>
    <col min="12824" max="12825" width="10.5703125" style="523"/>
    <col min="12826" max="12826" width="11.140625" style="523" customWidth="1"/>
    <col min="12827" max="13056" width="10.5703125" style="523"/>
    <col min="13057" max="13064" width="0" style="523" hidden="1" customWidth="1"/>
    <col min="13065" max="13065" width="3.7109375" style="523" customWidth="1"/>
    <col min="13066" max="13066" width="3.85546875" style="523" customWidth="1"/>
    <col min="13067" max="13067" width="3.7109375" style="523" customWidth="1"/>
    <col min="13068" max="13068" width="12.7109375" style="523" customWidth="1"/>
    <col min="13069" max="13069" width="52.7109375" style="523" customWidth="1"/>
    <col min="13070" max="13073" width="0" style="523" hidden="1" customWidth="1"/>
    <col min="13074" max="13074" width="12.28515625" style="523" customWidth="1"/>
    <col min="13075" max="13075" width="6.42578125" style="523" customWidth="1"/>
    <col min="13076" max="13076" width="12.28515625" style="523" customWidth="1"/>
    <col min="13077" max="13077" width="0" style="523" hidden="1" customWidth="1"/>
    <col min="13078" max="13078" width="3.7109375" style="523" customWidth="1"/>
    <col min="13079" max="13079" width="11.140625" style="523" bestFit="1" customWidth="1"/>
    <col min="13080" max="13081" width="10.5703125" style="523"/>
    <col min="13082" max="13082" width="11.140625" style="523" customWidth="1"/>
    <col min="13083" max="13312" width="10.5703125" style="523"/>
    <col min="13313" max="13320" width="0" style="523" hidden="1" customWidth="1"/>
    <col min="13321" max="13321" width="3.7109375" style="523" customWidth="1"/>
    <col min="13322" max="13322" width="3.85546875" style="523" customWidth="1"/>
    <col min="13323" max="13323" width="3.7109375" style="523" customWidth="1"/>
    <col min="13324" max="13324" width="12.7109375" style="523" customWidth="1"/>
    <col min="13325" max="13325" width="52.7109375" style="523" customWidth="1"/>
    <col min="13326" max="13329" width="0" style="523" hidden="1" customWidth="1"/>
    <col min="13330" max="13330" width="12.28515625" style="523" customWidth="1"/>
    <col min="13331" max="13331" width="6.42578125" style="523" customWidth="1"/>
    <col min="13332" max="13332" width="12.28515625" style="523" customWidth="1"/>
    <col min="13333" max="13333" width="0" style="523" hidden="1" customWidth="1"/>
    <col min="13334" max="13334" width="3.7109375" style="523" customWidth="1"/>
    <col min="13335" max="13335" width="11.140625" style="523" bestFit="1" customWidth="1"/>
    <col min="13336" max="13337" width="10.5703125" style="523"/>
    <col min="13338" max="13338" width="11.140625" style="523" customWidth="1"/>
    <col min="13339" max="13568" width="10.5703125" style="523"/>
    <col min="13569" max="13576" width="0" style="523" hidden="1" customWidth="1"/>
    <col min="13577" max="13577" width="3.7109375" style="523" customWidth="1"/>
    <col min="13578" max="13578" width="3.85546875" style="523" customWidth="1"/>
    <col min="13579" max="13579" width="3.7109375" style="523" customWidth="1"/>
    <col min="13580" max="13580" width="12.7109375" style="523" customWidth="1"/>
    <col min="13581" max="13581" width="52.7109375" style="523" customWidth="1"/>
    <col min="13582" max="13585" width="0" style="523" hidden="1" customWidth="1"/>
    <col min="13586" max="13586" width="12.28515625" style="523" customWidth="1"/>
    <col min="13587" max="13587" width="6.42578125" style="523" customWidth="1"/>
    <col min="13588" max="13588" width="12.28515625" style="523" customWidth="1"/>
    <col min="13589" max="13589" width="0" style="523" hidden="1" customWidth="1"/>
    <col min="13590" max="13590" width="3.7109375" style="523" customWidth="1"/>
    <col min="13591" max="13591" width="11.140625" style="523" bestFit="1" customWidth="1"/>
    <col min="13592" max="13593" width="10.5703125" style="523"/>
    <col min="13594" max="13594" width="11.140625" style="523" customWidth="1"/>
    <col min="13595" max="13824" width="10.5703125" style="523"/>
    <col min="13825" max="13832" width="0" style="523" hidden="1" customWidth="1"/>
    <col min="13833" max="13833" width="3.7109375" style="523" customWidth="1"/>
    <col min="13834" max="13834" width="3.85546875" style="523" customWidth="1"/>
    <col min="13835" max="13835" width="3.7109375" style="523" customWidth="1"/>
    <col min="13836" max="13836" width="12.7109375" style="523" customWidth="1"/>
    <col min="13837" max="13837" width="52.7109375" style="523" customWidth="1"/>
    <col min="13838" max="13841" width="0" style="523" hidden="1" customWidth="1"/>
    <col min="13842" max="13842" width="12.28515625" style="523" customWidth="1"/>
    <col min="13843" max="13843" width="6.42578125" style="523" customWidth="1"/>
    <col min="13844" max="13844" width="12.28515625" style="523" customWidth="1"/>
    <col min="13845" max="13845" width="0" style="523" hidden="1" customWidth="1"/>
    <col min="13846" max="13846" width="3.7109375" style="523" customWidth="1"/>
    <col min="13847" max="13847" width="11.140625" style="523" bestFit="1" customWidth="1"/>
    <col min="13848" max="13849" width="10.5703125" style="523"/>
    <col min="13850" max="13850" width="11.140625" style="523" customWidth="1"/>
    <col min="13851" max="14080" width="10.5703125" style="523"/>
    <col min="14081" max="14088" width="0" style="523" hidden="1" customWidth="1"/>
    <col min="14089" max="14089" width="3.7109375" style="523" customWidth="1"/>
    <col min="14090" max="14090" width="3.85546875" style="523" customWidth="1"/>
    <col min="14091" max="14091" width="3.7109375" style="523" customWidth="1"/>
    <col min="14092" max="14092" width="12.7109375" style="523" customWidth="1"/>
    <col min="14093" max="14093" width="52.7109375" style="523" customWidth="1"/>
    <col min="14094" max="14097" width="0" style="523" hidden="1" customWidth="1"/>
    <col min="14098" max="14098" width="12.28515625" style="523" customWidth="1"/>
    <col min="14099" max="14099" width="6.42578125" style="523" customWidth="1"/>
    <col min="14100" max="14100" width="12.28515625" style="523" customWidth="1"/>
    <col min="14101" max="14101" width="0" style="523" hidden="1" customWidth="1"/>
    <col min="14102" max="14102" width="3.7109375" style="523" customWidth="1"/>
    <col min="14103" max="14103" width="11.140625" style="523" bestFit="1" customWidth="1"/>
    <col min="14104" max="14105" width="10.5703125" style="523"/>
    <col min="14106" max="14106" width="11.140625" style="523" customWidth="1"/>
    <col min="14107" max="14336" width="10.5703125" style="523"/>
    <col min="14337" max="14344" width="0" style="523" hidden="1" customWidth="1"/>
    <col min="14345" max="14345" width="3.7109375" style="523" customWidth="1"/>
    <col min="14346" max="14346" width="3.85546875" style="523" customWidth="1"/>
    <col min="14347" max="14347" width="3.7109375" style="523" customWidth="1"/>
    <col min="14348" max="14348" width="12.7109375" style="523" customWidth="1"/>
    <col min="14349" max="14349" width="52.7109375" style="523" customWidth="1"/>
    <col min="14350" max="14353" width="0" style="523" hidden="1" customWidth="1"/>
    <col min="14354" max="14354" width="12.28515625" style="523" customWidth="1"/>
    <col min="14355" max="14355" width="6.42578125" style="523" customWidth="1"/>
    <col min="14356" max="14356" width="12.28515625" style="523" customWidth="1"/>
    <col min="14357" max="14357" width="0" style="523" hidden="1" customWidth="1"/>
    <col min="14358" max="14358" width="3.7109375" style="523" customWidth="1"/>
    <col min="14359" max="14359" width="11.140625" style="523" bestFit="1" customWidth="1"/>
    <col min="14360" max="14361" width="10.5703125" style="523"/>
    <col min="14362" max="14362" width="11.140625" style="523" customWidth="1"/>
    <col min="14363" max="14592" width="10.5703125" style="523"/>
    <col min="14593" max="14600" width="0" style="523" hidden="1" customWidth="1"/>
    <col min="14601" max="14601" width="3.7109375" style="523" customWidth="1"/>
    <col min="14602" max="14602" width="3.85546875" style="523" customWidth="1"/>
    <col min="14603" max="14603" width="3.7109375" style="523" customWidth="1"/>
    <col min="14604" max="14604" width="12.7109375" style="523" customWidth="1"/>
    <col min="14605" max="14605" width="52.7109375" style="523" customWidth="1"/>
    <col min="14606" max="14609" width="0" style="523" hidden="1" customWidth="1"/>
    <col min="14610" max="14610" width="12.28515625" style="523" customWidth="1"/>
    <col min="14611" max="14611" width="6.42578125" style="523" customWidth="1"/>
    <col min="14612" max="14612" width="12.28515625" style="523" customWidth="1"/>
    <col min="14613" max="14613" width="0" style="523" hidden="1" customWidth="1"/>
    <col min="14614" max="14614" width="3.7109375" style="523" customWidth="1"/>
    <col min="14615" max="14615" width="11.140625" style="523" bestFit="1" customWidth="1"/>
    <col min="14616" max="14617" width="10.5703125" style="523"/>
    <col min="14618" max="14618" width="11.140625" style="523" customWidth="1"/>
    <col min="14619" max="14848" width="10.5703125" style="523"/>
    <col min="14849" max="14856" width="0" style="523" hidden="1" customWidth="1"/>
    <col min="14857" max="14857" width="3.7109375" style="523" customWidth="1"/>
    <col min="14858" max="14858" width="3.85546875" style="523" customWidth="1"/>
    <col min="14859" max="14859" width="3.7109375" style="523" customWidth="1"/>
    <col min="14860" max="14860" width="12.7109375" style="523" customWidth="1"/>
    <col min="14861" max="14861" width="52.7109375" style="523" customWidth="1"/>
    <col min="14862" max="14865" width="0" style="523" hidden="1" customWidth="1"/>
    <col min="14866" max="14866" width="12.28515625" style="523" customWidth="1"/>
    <col min="14867" max="14867" width="6.42578125" style="523" customWidth="1"/>
    <col min="14868" max="14868" width="12.28515625" style="523" customWidth="1"/>
    <col min="14869" max="14869" width="0" style="523" hidden="1" customWidth="1"/>
    <col min="14870" max="14870" width="3.7109375" style="523" customWidth="1"/>
    <col min="14871" max="14871" width="11.140625" style="523" bestFit="1" customWidth="1"/>
    <col min="14872" max="14873" width="10.5703125" style="523"/>
    <col min="14874" max="14874" width="11.140625" style="523" customWidth="1"/>
    <col min="14875" max="15104" width="10.5703125" style="523"/>
    <col min="15105" max="15112" width="0" style="523" hidden="1" customWidth="1"/>
    <col min="15113" max="15113" width="3.7109375" style="523" customWidth="1"/>
    <col min="15114" max="15114" width="3.85546875" style="523" customWidth="1"/>
    <col min="15115" max="15115" width="3.7109375" style="523" customWidth="1"/>
    <col min="15116" max="15116" width="12.7109375" style="523" customWidth="1"/>
    <col min="15117" max="15117" width="52.7109375" style="523" customWidth="1"/>
    <col min="15118" max="15121" width="0" style="523" hidden="1" customWidth="1"/>
    <col min="15122" max="15122" width="12.28515625" style="523" customWidth="1"/>
    <col min="15123" max="15123" width="6.42578125" style="523" customWidth="1"/>
    <col min="15124" max="15124" width="12.28515625" style="523" customWidth="1"/>
    <col min="15125" max="15125" width="0" style="523" hidden="1" customWidth="1"/>
    <col min="15126" max="15126" width="3.7109375" style="523" customWidth="1"/>
    <col min="15127" max="15127" width="11.140625" style="523" bestFit="1" customWidth="1"/>
    <col min="15128" max="15129" width="10.5703125" style="523"/>
    <col min="15130" max="15130" width="11.140625" style="523" customWidth="1"/>
    <col min="15131" max="15360" width="10.5703125" style="523"/>
    <col min="15361" max="15368" width="0" style="523" hidden="1" customWidth="1"/>
    <col min="15369" max="15369" width="3.7109375" style="523" customWidth="1"/>
    <col min="15370" max="15370" width="3.85546875" style="523" customWidth="1"/>
    <col min="15371" max="15371" width="3.7109375" style="523" customWidth="1"/>
    <col min="15372" max="15372" width="12.7109375" style="523" customWidth="1"/>
    <col min="15373" max="15373" width="52.7109375" style="523" customWidth="1"/>
    <col min="15374" max="15377" width="0" style="523" hidden="1" customWidth="1"/>
    <col min="15378" max="15378" width="12.28515625" style="523" customWidth="1"/>
    <col min="15379" max="15379" width="6.42578125" style="523" customWidth="1"/>
    <col min="15380" max="15380" width="12.28515625" style="523" customWidth="1"/>
    <col min="15381" max="15381" width="0" style="523" hidden="1" customWidth="1"/>
    <col min="15382" max="15382" width="3.7109375" style="523" customWidth="1"/>
    <col min="15383" max="15383" width="11.140625" style="523" bestFit="1" customWidth="1"/>
    <col min="15384" max="15385" width="10.5703125" style="523"/>
    <col min="15386" max="15386" width="11.140625" style="523" customWidth="1"/>
    <col min="15387" max="15616" width="10.5703125" style="523"/>
    <col min="15617" max="15624" width="0" style="523" hidden="1" customWidth="1"/>
    <col min="15625" max="15625" width="3.7109375" style="523" customWidth="1"/>
    <col min="15626" max="15626" width="3.85546875" style="523" customWidth="1"/>
    <col min="15627" max="15627" width="3.7109375" style="523" customWidth="1"/>
    <col min="15628" max="15628" width="12.7109375" style="523" customWidth="1"/>
    <col min="15629" max="15629" width="52.7109375" style="523" customWidth="1"/>
    <col min="15630" max="15633" width="0" style="523" hidden="1" customWidth="1"/>
    <col min="15634" max="15634" width="12.28515625" style="523" customWidth="1"/>
    <col min="15635" max="15635" width="6.42578125" style="523" customWidth="1"/>
    <col min="15636" max="15636" width="12.28515625" style="523" customWidth="1"/>
    <col min="15637" max="15637" width="0" style="523" hidden="1" customWidth="1"/>
    <col min="15638" max="15638" width="3.7109375" style="523" customWidth="1"/>
    <col min="15639" max="15639" width="11.140625" style="523" bestFit="1" customWidth="1"/>
    <col min="15640" max="15641" width="10.5703125" style="523"/>
    <col min="15642" max="15642" width="11.140625" style="523" customWidth="1"/>
    <col min="15643" max="15872" width="10.5703125" style="523"/>
    <col min="15873" max="15880" width="0" style="523" hidden="1" customWidth="1"/>
    <col min="15881" max="15881" width="3.7109375" style="523" customWidth="1"/>
    <col min="15882" max="15882" width="3.85546875" style="523" customWidth="1"/>
    <col min="15883" max="15883" width="3.7109375" style="523" customWidth="1"/>
    <col min="15884" max="15884" width="12.7109375" style="523" customWidth="1"/>
    <col min="15885" max="15885" width="52.7109375" style="523" customWidth="1"/>
    <col min="15886" max="15889" width="0" style="523" hidden="1" customWidth="1"/>
    <col min="15890" max="15890" width="12.28515625" style="523" customWidth="1"/>
    <col min="15891" max="15891" width="6.42578125" style="523" customWidth="1"/>
    <col min="15892" max="15892" width="12.28515625" style="523" customWidth="1"/>
    <col min="15893" max="15893" width="0" style="523" hidden="1" customWidth="1"/>
    <col min="15894" max="15894" width="3.7109375" style="523" customWidth="1"/>
    <col min="15895" max="15895" width="11.140625" style="523" bestFit="1" customWidth="1"/>
    <col min="15896" max="15897" width="10.5703125" style="523"/>
    <col min="15898" max="15898" width="11.140625" style="523" customWidth="1"/>
    <col min="15899" max="16128" width="10.5703125" style="523"/>
    <col min="16129" max="16136" width="0" style="523" hidden="1" customWidth="1"/>
    <col min="16137" max="16137" width="3.7109375" style="523" customWidth="1"/>
    <col min="16138" max="16138" width="3.85546875" style="523" customWidth="1"/>
    <col min="16139" max="16139" width="3.7109375" style="523" customWidth="1"/>
    <col min="16140" max="16140" width="12.7109375" style="523" customWidth="1"/>
    <col min="16141" max="16141" width="52.7109375" style="523" customWidth="1"/>
    <col min="16142" max="16145" width="0" style="523" hidden="1" customWidth="1"/>
    <col min="16146" max="16146" width="12.28515625" style="523" customWidth="1"/>
    <col min="16147" max="16147" width="6.42578125" style="523" customWidth="1"/>
    <col min="16148" max="16148" width="12.28515625" style="523" customWidth="1"/>
    <col min="16149" max="16149" width="0" style="523" hidden="1" customWidth="1"/>
    <col min="16150" max="16150" width="3.7109375" style="523" customWidth="1"/>
    <col min="16151" max="16151" width="11.140625" style="523" bestFit="1" customWidth="1"/>
    <col min="16152" max="16153" width="10.5703125" style="523"/>
    <col min="16154" max="16154" width="11.140625" style="523" customWidth="1"/>
    <col min="16155" max="16384" width="10.5703125" style="523"/>
  </cols>
  <sheetData>
    <row r="1" spans="1:34" hidden="1">
      <c r="Q1" s="583"/>
      <c r="R1" s="583"/>
    </row>
    <row r="2" spans="1:34" hidden="1">
      <c r="U2" s="583"/>
    </row>
    <row r="3" spans="1:34" hidden="1"/>
    <row r="4" spans="1:34" ht="3" customHeight="1">
      <c r="J4" s="529"/>
      <c r="K4" s="529"/>
      <c r="L4" s="524"/>
      <c r="M4" s="524"/>
      <c r="N4" s="524"/>
      <c r="O4" s="532"/>
      <c r="P4" s="532"/>
      <c r="Q4" s="532"/>
      <c r="R4" s="532"/>
      <c r="S4" s="532"/>
      <c r="T4" s="532"/>
      <c r="U4" s="532"/>
    </row>
    <row r="5" spans="1:34" ht="22.5" customHeight="1">
      <c r="J5" s="529"/>
      <c r="K5" s="529"/>
      <c r="L5" s="1223" t="s">
        <v>632</v>
      </c>
      <c r="M5" s="1223"/>
      <c r="N5" s="1223"/>
      <c r="O5" s="1223"/>
      <c r="P5" s="1223"/>
      <c r="Q5" s="1223"/>
      <c r="R5" s="1223"/>
      <c r="S5" s="1223"/>
      <c r="T5" s="1223"/>
      <c r="U5" s="664"/>
    </row>
    <row r="6" spans="1:34" ht="3" customHeight="1">
      <c r="J6" s="529"/>
      <c r="K6" s="529"/>
      <c r="L6" s="524"/>
      <c r="M6" s="524"/>
      <c r="N6" s="524"/>
      <c r="O6" s="528"/>
      <c r="P6" s="528"/>
      <c r="Q6" s="528"/>
      <c r="R6" s="528"/>
      <c r="S6" s="528"/>
      <c r="T6" s="528"/>
      <c r="U6" s="528"/>
      <c r="V6" s="532"/>
    </row>
    <row r="7" spans="1:34" s="799" customFormat="1" ht="22.5">
      <c r="A7" s="808"/>
      <c r="B7" s="808"/>
      <c r="C7" s="808"/>
      <c r="D7" s="808"/>
      <c r="E7" s="808"/>
      <c r="F7" s="808"/>
      <c r="G7" s="807"/>
      <c r="H7" s="807"/>
      <c r="I7" s="687"/>
      <c r="J7" s="686"/>
      <c r="K7" s="686"/>
      <c r="L7" s="754"/>
      <c r="M7" s="617" t="s">
        <v>745</v>
      </c>
      <c r="N7" s="754"/>
      <c r="O7" s="1244" t="s">
        <v>85</v>
      </c>
      <c r="P7" s="1244"/>
      <c r="Q7" s="755"/>
      <c r="R7" s="755"/>
      <c r="S7" s="755"/>
      <c r="T7" s="755"/>
      <c r="U7" s="767"/>
      <c r="V7" s="804"/>
      <c r="X7" s="808"/>
      <c r="Y7" s="808"/>
      <c r="Z7" s="808"/>
      <c r="AA7" s="808"/>
      <c r="AB7" s="808"/>
      <c r="AC7" s="808"/>
      <c r="AD7" s="808"/>
      <c r="AE7" s="808"/>
      <c r="AF7" s="808"/>
      <c r="AG7" s="808"/>
      <c r="AH7" s="808"/>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590"/>
      <c r="B9" s="590"/>
      <c r="C9" s="590"/>
      <c r="D9" s="590"/>
      <c r="E9" s="590"/>
      <c r="F9" s="590"/>
      <c r="G9" s="590"/>
      <c r="H9" s="590"/>
      <c r="L9" s="499"/>
      <c r="M9" s="617" t="s">
        <v>503</v>
      </c>
      <c r="N9" s="666"/>
      <c r="O9" s="1229" t="str">
        <f>IF(NameOrPr_ch="",IF(NameOrPr="","",NameOrPr),NameOrPr_ch)</f>
        <v>Региональная служба по тарифам Ростовской области</v>
      </c>
      <c r="P9" s="1229"/>
      <c r="Q9" s="1229"/>
      <c r="R9" s="1229"/>
      <c r="S9" s="1229"/>
      <c r="T9" s="1229"/>
      <c r="U9" s="582"/>
      <c r="V9" s="582"/>
      <c r="W9" s="519"/>
      <c r="X9" s="590"/>
      <c r="Y9" s="590"/>
      <c r="Z9" s="590"/>
      <c r="AA9" s="590"/>
      <c r="AB9" s="590"/>
      <c r="AC9" s="590"/>
      <c r="AD9" s="590"/>
      <c r="AE9" s="590"/>
      <c r="AF9" s="590"/>
      <c r="AG9" s="590"/>
      <c r="AH9" s="590"/>
    </row>
    <row r="10" spans="1:34" s="570" customFormat="1" ht="18.75">
      <c r="A10" s="590"/>
      <c r="B10" s="590"/>
      <c r="C10" s="590"/>
      <c r="D10" s="590"/>
      <c r="E10" s="590"/>
      <c r="F10" s="590"/>
      <c r="G10" s="590"/>
      <c r="H10" s="590"/>
      <c r="L10" s="499"/>
      <c r="M10" s="617" t="s">
        <v>597</v>
      </c>
      <c r="N10" s="666"/>
      <c r="O10" s="1229" t="str">
        <f>IF(datePr_ch="",IF(datePr="","",datePr),datePr_ch)</f>
        <v>17.12.2018</v>
      </c>
      <c r="P10" s="1229"/>
      <c r="Q10" s="1229"/>
      <c r="R10" s="1229"/>
      <c r="S10" s="1229"/>
      <c r="T10" s="1229"/>
      <c r="U10" s="582"/>
      <c r="V10" s="582"/>
      <c r="W10" s="519"/>
      <c r="X10" s="590"/>
      <c r="Y10" s="590"/>
      <c r="Z10" s="590"/>
      <c r="AA10" s="590"/>
      <c r="AB10" s="590"/>
      <c r="AC10" s="590"/>
      <c r="AD10" s="590"/>
      <c r="AE10" s="590"/>
      <c r="AF10" s="590"/>
      <c r="AG10" s="590"/>
      <c r="AH10" s="590"/>
    </row>
    <row r="11" spans="1:34" s="570" customFormat="1" ht="18.75">
      <c r="A11" s="590"/>
      <c r="B11" s="590"/>
      <c r="C11" s="590"/>
      <c r="D11" s="590"/>
      <c r="E11" s="590"/>
      <c r="F11" s="590"/>
      <c r="G11" s="590"/>
      <c r="H11" s="590"/>
      <c r="L11" s="552"/>
      <c r="M11" s="617" t="s">
        <v>596</v>
      </c>
      <c r="N11" s="666"/>
      <c r="O11" s="1229" t="str">
        <f>IF(numberPr_ch="",IF(numberPr="","",numberPr),numberPr_ch)</f>
        <v>83/55</v>
      </c>
      <c r="P11" s="1229"/>
      <c r="Q11" s="1229"/>
      <c r="R11" s="1229"/>
      <c r="S11" s="1229"/>
      <c r="T11" s="1229"/>
      <c r="U11" s="582"/>
      <c r="V11" s="582"/>
      <c r="W11" s="519"/>
      <c r="X11" s="590"/>
      <c r="Y11" s="590"/>
      <c r="Z11" s="590"/>
      <c r="AA11" s="590"/>
      <c r="AB11" s="590"/>
      <c r="AC11" s="590"/>
      <c r="AD11" s="590"/>
      <c r="AE11" s="590"/>
      <c r="AF11" s="590"/>
      <c r="AG11" s="590"/>
      <c r="AH11" s="590"/>
    </row>
    <row r="12" spans="1:34" s="570" customFormat="1" ht="18.75">
      <c r="A12" s="590"/>
      <c r="B12" s="590"/>
      <c r="C12" s="590"/>
      <c r="D12" s="590"/>
      <c r="E12" s="590"/>
      <c r="F12" s="590"/>
      <c r="G12" s="590"/>
      <c r="H12" s="590"/>
      <c r="L12" s="552"/>
      <c r="M12" s="617" t="s">
        <v>502</v>
      </c>
      <c r="N12" s="666"/>
      <c r="O12" s="1229" t="str">
        <f>IF(IstPub_ch="",IF(IstPub="","",IstPub),IstPub_ch)</f>
        <v>www.rst.donland.ru</v>
      </c>
      <c r="P12" s="1229"/>
      <c r="Q12" s="1229"/>
      <c r="R12" s="1229"/>
      <c r="S12" s="1229"/>
      <c r="T12" s="1229"/>
      <c r="U12" s="582"/>
      <c r="V12" s="582"/>
      <c r="W12" s="519"/>
      <c r="X12" s="590"/>
      <c r="Y12" s="590"/>
      <c r="Z12" s="590"/>
      <c r="AA12" s="590"/>
      <c r="AB12" s="590"/>
      <c r="AC12" s="590"/>
      <c r="AD12" s="590"/>
      <c r="AE12" s="590"/>
      <c r="AF12" s="590"/>
      <c r="AG12" s="590"/>
      <c r="AH12" s="590"/>
    </row>
    <row r="13" spans="1:34" s="570" customFormat="1" ht="11.25" hidden="1">
      <c r="A13" s="590"/>
      <c r="B13" s="590"/>
      <c r="C13" s="590"/>
      <c r="D13" s="590"/>
      <c r="E13" s="590"/>
      <c r="F13" s="590"/>
      <c r="G13" s="590"/>
      <c r="H13" s="590"/>
      <c r="L13" s="1224"/>
      <c r="M13" s="1224"/>
      <c r="N13" s="566"/>
      <c r="O13" s="582"/>
      <c r="P13" s="582"/>
      <c r="Q13" s="582"/>
      <c r="R13" s="582"/>
      <c r="S13" s="582"/>
      <c r="T13" s="582"/>
      <c r="U13" s="588" t="s">
        <v>373</v>
      </c>
      <c r="X13" s="590"/>
      <c r="Y13" s="590"/>
      <c r="Z13" s="590"/>
      <c r="AA13" s="590"/>
      <c r="AB13" s="590"/>
      <c r="AC13" s="590"/>
      <c r="AD13" s="590"/>
      <c r="AE13" s="590"/>
      <c r="AF13" s="590"/>
      <c r="AG13" s="590"/>
      <c r="AH13" s="590"/>
    </row>
    <row r="14" spans="1:34">
      <c r="J14" s="529"/>
      <c r="K14" s="529"/>
      <c r="L14" s="524"/>
      <c r="M14" s="524"/>
      <c r="N14" s="502"/>
      <c r="O14" s="1230"/>
      <c r="P14" s="1230"/>
      <c r="Q14" s="1230"/>
      <c r="R14" s="1230"/>
      <c r="S14" s="1230"/>
      <c r="T14" s="1230"/>
      <c r="U14" s="1230"/>
    </row>
    <row r="15" spans="1:34">
      <c r="J15" s="529"/>
      <c r="K15" s="529"/>
      <c r="L15" s="1161" t="s">
        <v>454</v>
      </c>
      <c r="M15" s="1161"/>
      <c r="N15" s="1161"/>
      <c r="O15" s="1161"/>
      <c r="P15" s="1161"/>
      <c r="Q15" s="1161"/>
      <c r="R15" s="1161"/>
      <c r="S15" s="1161"/>
      <c r="T15" s="1161"/>
      <c r="U15" s="1161"/>
      <c r="V15" s="1161"/>
      <c r="W15" s="1161" t="s">
        <v>455</v>
      </c>
    </row>
    <row r="16" spans="1:34" ht="14.25" customHeight="1">
      <c r="J16" s="529"/>
      <c r="K16" s="529"/>
      <c r="L16" s="1236" t="s">
        <v>92</v>
      </c>
      <c r="M16" s="1236" t="s">
        <v>640</v>
      </c>
      <c r="N16" s="661"/>
      <c r="O16" s="1237" t="s">
        <v>642</v>
      </c>
      <c r="P16" s="1238"/>
      <c r="Q16" s="1238"/>
      <c r="R16" s="1238"/>
      <c r="S16" s="1238"/>
      <c r="T16" s="1239"/>
      <c r="U16" s="1220" t="s">
        <v>341</v>
      </c>
      <c r="V16" s="1233" t="s">
        <v>275</v>
      </c>
      <c r="W16" s="1161"/>
    </row>
    <row r="17" spans="1:36" ht="14.25" customHeight="1">
      <c r="J17" s="529"/>
      <c r="K17" s="529"/>
      <c r="L17" s="1236"/>
      <c r="M17" s="1236"/>
      <c r="N17" s="662"/>
      <c r="O17" s="1242" t="s">
        <v>606</v>
      </c>
      <c r="P17" s="1240" t="s">
        <v>271</v>
      </c>
      <c r="Q17" s="1241"/>
      <c r="R17" s="1217" t="s">
        <v>655</v>
      </c>
      <c r="S17" s="1218"/>
      <c r="T17" s="1219"/>
      <c r="U17" s="1221"/>
      <c r="V17" s="1234"/>
      <c r="W17" s="1161"/>
    </row>
    <row r="18" spans="1:36" ht="33.75" customHeight="1">
      <c r="J18" s="529"/>
      <c r="K18" s="529"/>
      <c r="L18" s="1236"/>
      <c r="M18" s="1236"/>
      <c r="N18" s="663"/>
      <c r="O18" s="1243"/>
      <c r="P18" s="535" t="s">
        <v>607</v>
      </c>
      <c r="Q18" s="535" t="s">
        <v>6</v>
      </c>
      <c r="R18" s="536" t="s">
        <v>274</v>
      </c>
      <c r="S18" s="1231" t="s">
        <v>273</v>
      </c>
      <c r="T18" s="1232"/>
      <c r="U18" s="1222"/>
      <c r="V18" s="1235"/>
      <c r="W18" s="1161"/>
    </row>
    <row r="19" spans="1:36">
      <c r="J19" s="529"/>
      <c r="K19" s="569">
        <v>1</v>
      </c>
      <c r="L19" s="647" t="s">
        <v>93</v>
      </c>
      <c r="M19" s="647" t="s">
        <v>49</v>
      </c>
      <c r="N19" s="649" t="str">
        <f ca="1">OFFSET(N19,0,-1)</f>
        <v>2</v>
      </c>
      <c r="O19" s="648">
        <f ca="1">OFFSET(O19,0,-1)+1</f>
        <v>3</v>
      </c>
      <c r="P19" s="648">
        <f ca="1">OFFSET(P19,0,-1)+1</f>
        <v>4</v>
      </c>
      <c r="Q19" s="648">
        <f ca="1">OFFSET(Q19,0,-1)+1</f>
        <v>5</v>
      </c>
      <c r="R19" s="648">
        <f ca="1">OFFSET(R19,0,-1)+1</f>
        <v>6</v>
      </c>
      <c r="S19" s="1225">
        <f ca="1">OFFSET(S19,0,-1)+1</f>
        <v>7</v>
      </c>
      <c r="T19" s="1225"/>
      <c r="U19" s="648">
        <f ca="1">OFFSET(U19,0,-2)+1</f>
        <v>8</v>
      </c>
      <c r="V19" s="649">
        <f ca="1">OFFSET(V19,0,-1)</f>
        <v>8</v>
      </c>
      <c r="W19" s="648">
        <f ca="1">OFFSET(W19,0,-1)+1</f>
        <v>9</v>
      </c>
    </row>
    <row r="20" spans="1:36" ht="22.5">
      <c r="A20" s="1209">
        <v>1</v>
      </c>
      <c r="B20" s="883"/>
      <c r="C20" s="883"/>
      <c r="D20" s="883"/>
      <c r="E20" s="884"/>
      <c r="F20" s="885"/>
      <c r="G20" s="885"/>
      <c r="H20" s="885"/>
      <c r="I20" s="886"/>
      <c r="J20" s="881"/>
      <c r="K20" s="888"/>
      <c r="L20" s="593">
        <f>mergeValue(A20)</f>
        <v>1</v>
      </c>
      <c r="M20" s="641" t="s">
        <v>20</v>
      </c>
      <c r="N20" s="646"/>
      <c r="O20" s="1210"/>
      <c r="P20" s="1210"/>
      <c r="Q20" s="1210"/>
      <c r="R20" s="1210"/>
      <c r="S20" s="1210"/>
      <c r="T20" s="1210"/>
      <c r="U20" s="1210"/>
      <c r="V20" s="1210"/>
      <c r="W20" s="630" t="s">
        <v>477</v>
      </c>
      <c r="Y20" s="589"/>
      <c r="Z20" s="589" t="str">
        <f t="shared" ref="Z20:Z33" si="0">IF(M20="","",M20 )</f>
        <v>Наименование тарифа</v>
      </c>
      <c r="AA20" s="589"/>
      <c r="AB20" s="589"/>
      <c r="AC20" s="589"/>
      <c r="AI20" s="585"/>
      <c r="AJ20" s="585"/>
    </row>
    <row r="21" spans="1:36" ht="22.5">
      <c r="A21" s="1209"/>
      <c r="B21" s="1209">
        <v>1</v>
      </c>
      <c r="C21" s="883"/>
      <c r="D21" s="883"/>
      <c r="E21" s="885"/>
      <c r="F21" s="885"/>
      <c r="G21" s="885"/>
      <c r="H21" s="885"/>
      <c r="I21" s="880"/>
      <c r="J21" s="879"/>
      <c r="K21" s="882"/>
      <c r="L21" s="593" t="str">
        <f>mergeValue(A21) &amp;"."&amp; mergeValue(B21)</f>
        <v>1.1</v>
      </c>
      <c r="M21" s="546" t="s">
        <v>16</v>
      </c>
      <c r="N21" s="646"/>
      <c r="O21" s="1210"/>
      <c r="P21" s="1210"/>
      <c r="Q21" s="1210"/>
      <c r="R21" s="1210"/>
      <c r="S21" s="1210"/>
      <c r="T21" s="1210"/>
      <c r="U21" s="1210"/>
      <c r="V21" s="1210"/>
      <c r="W21" s="630" t="s">
        <v>478</v>
      </c>
      <c r="Y21" s="589"/>
      <c r="Z21" s="589" t="str">
        <f t="shared" si="0"/>
        <v>Территория действия тарифа</v>
      </c>
      <c r="AA21" s="589"/>
      <c r="AB21" s="589"/>
      <c r="AC21" s="589"/>
      <c r="AI21" s="585"/>
      <c r="AJ21" s="585"/>
    </row>
    <row r="22" spans="1:36" ht="22.5">
      <c r="A22" s="1209"/>
      <c r="B22" s="1209"/>
      <c r="C22" s="1209">
        <v>1</v>
      </c>
      <c r="D22" s="883"/>
      <c r="E22" s="885"/>
      <c r="F22" s="885"/>
      <c r="G22" s="885"/>
      <c r="H22" s="885"/>
      <c r="I22" s="887"/>
      <c r="J22" s="879"/>
      <c r="K22" s="882"/>
      <c r="L22" s="593" t="str">
        <f>mergeValue(A22) &amp;"."&amp; mergeValue(B22)&amp;"."&amp; mergeValue(C22)</f>
        <v>1.1.1</v>
      </c>
      <c r="M22" s="547" t="s">
        <v>7</v>
      </c>
      <c r="N22" s="646"/>
      <c r="O22" s="1210"/>
      <c r="P22" s="1210"/>
      <c r="Q22" s="1210"/>
      <c r="R22" s="1210"/>
      <c r="S22" s="1210"/>
      <c r="T22" s="1210"/>
      <c r="U22" s="1210"/>
      <c r="V22" s="1210"/>
      <c r="W22" s="630" t="s">
        <v>634</v>
      </c>
      <c r="Y22" s="589"/>
      <c r="Z22" s="589" t="str">
        <f t="shared" si="0"/>
        <v xml:space="preserve">Наименование системы теплоснабжения </v>
      </c>
      <c r="AA22" s="589"/>
      <c r="AB22" s="589"/>
      <c r="AC22" s="589"/>
      <c r="AI22" s="585"/>
      <c r="AJ22" s="585"/>
    </row>
    <row r="23" spans="1:36" ht="22.5">
      <c r="A23" s="1209"/>
      <c r="B23" s="1209"/>
      <c r="C23" s="1209"/>
      <c r="D23" s="1209">
        <v>1</v>
      </c>
      <c r="E23" s="885"/>
      <c r="F23" s="885"/>
      <c r="G23" s="885"/>
      <c r="H23" s="885"/>
      <c r="I23" s="887"/>
      <c r="J23" s="879"/>
      <c r="K23" s="882"/>
      <c r="L23" s="593" t="str">
        <f>mergeValue(A23) &amp;"."&amp; mergeValue(B23)&amp;"."&amp; mergeValue(C23)&amp;"."&amp; mergeValue(D23)</f>
        <v>1.1.1.1</v>
      </c>
      <c r="M23" s="548" t="s">
        <v>22</v>
      </c>
      <c r="N23" s="646"/>
      <c r="O23" s="1210"/>
      <c r="P23" s="1210"/>
      <c r="Q23" s="1210"/>
      <c r="R23" s="1210"/>
      <c r="S23" s="1210"/>
      <c r="T23" s="1210"/>
      <c r="U23" s="1210"/>
      <c r="V23" s="1210"/>
      <c r="W23" s="630" t="s">
        <v>635</v>
      </c>
      <c r="Y23" s="589"/>
      <c r="Z23" s="589" t="str">
        <f t="shared" si="0"/>
        <v xml:space="preserve">Источник тепловой энергии  </v>
      </c>
      <c r="AA23" s="589"/>
      <c r="AB23" s="589"/>
      <c r="AC23" s="589"/>
      <c r="AI23" s="585"/>
      <c r="AJ23" s="585"/>
    </row>
    <row r="24" spans="1:36" ht="101.25">
      <c r="A24" s="1209"/>
      <c r="B24" s="1209"/>
      <c r="C24" s="1209"/>
      <c r="D24" s="1209"/>
      <c r="E24" s="1209">
        <v>1</v>
      </c>
      <c r="F24" s="885"/>
      <c r="G24" s="885"/>
      <c r="H24" s="883">
        <v>1</v>
      </c>
      <c r="I24" s="1209">
        <v>1</v>
      </c>
      <c r="J24" s="885"/>
      <c r="K24" s="890"/>
      <c r="L24" s="593" t="str">
        <f>mergeValue(A24) &amp;"."&amp; mergeValue(B24)&amp;"."&amp; mergeValue(C24)&amp;"."&amp; mergeValue(D24)&amp;"."&amp; mergeValue(E24)</f>
        <v>1.1.1.1.1</v>
      </c>
      <c r="M24" s="554" t="s">
        <v>9</v>
      </c>
      <c r="N24" s="646"/>
      <c r="O24" s="1211"/>
      <c r="P24" s="1211"/>
      <c r="Q24" s="1211"/>
      <c r="R24" s="1211"/>
      <c r="S24" s="1211"/>
      <c r="T24" s="1211"/>
      <c r="U24" s="1211"/>
      <c r="V24" s="1211"/>
      <c r="W24" s="630" t="s">
        <v>639</v>
      </c>
      <c r="Y24" s="589"/>
      <c r="Z24" s="589" t="str">
        <f t="shared" si="0"/>
        <v>Схема подключения теплопотребляющей установки к коллектору источника тепловой энергии</v>
      </c>
      <c r="AA24" s="589"/>
      <c r="AB24" s="589"/>
      <c r="AC24" s="589"/>
      <c r="AI24" s="585"/>
      <c r="AJ24" s="585"/>
    </row>
    <row r="25" spans="1:36" ht="90">
      <c r="A25" s="1209"/>
      <c r="B25" s="1209"/>
      <c r="C25" s="1209"/>
      <c r="D25" s="1209"/>
      <c r="E25" s="1209"/>
      <c r="F25" s="1209">
        <v>1</v>
      </c>
      <c r="G25" s="883"/>
      <c r="H25" s="883"/>
      <c r="I25" s="1209"/>
      <c r="J25" s="1209">
        <v>1</v>
      </c>
      <c r="K25" s="891"/>
      <c r="L25" s="593" t="str">
        <f>mergeValue(A25) &amp;"."&amp; mergeValue(B25)&amp;"."&amp; mergeValue(C25)&amp;"."&amp; mergeValue(D25)&amp;"."&amp; mergeValue(E25)&amp;"."&amp; mergeValue(F25)</f>
        <v>1.1.1.1.1.1</v>
      </c>
      <c r="M25" s="555" t="s">
        <v>10</v>
      </c>
      <c r="N25" s="646"/>
      <c r="O25" s="1212"/>
      <c r="P25" s="1213"/>
      <c r="Q25" s="1213"/>
      <c r="R25" s="1213"/>
      <c r="S25" s="1213"/>
      <c r="T25" s="1213"/>
      <c r="U25" s="1213"/>
      <c r="V25" s="1214"/>
      <c r="W25" s="630" t="s">
        <v>637</v>
      </c>
      <c r="Y25" s="589"/>
      <c r="Z25" s="589" t="str">
        <f t="shared" si="0"/>
        <v>Группа потребителей</v>
      </c>
      <c r="AA25" s="589"/>
      <c r="AB25" s="589"/>
      <c r="AC25" s="589"/>
      <c r="AI25" s="585"/>
      <c r="AJ25" s="585"/>
    </row>
    <row r="26" spans="1:36" ht="189" customHeight="1">
      <c r="A26" s="1209"/>
      <c r="B26" s="1209"/>
      <c r="C26" s="1209"/>
      <c r="D26" s="1209"/>
      <c r="E26" s="1209"/>
      <c r="F26" s="1209"/>
      <c r="G26" s="883">
        <v>1</v>
      </c>
      <c r="H26" s="883"/>
      <c r="I26" s="1209"/>
      <c r="J26" s="1209"/>
      <c r="K26" s="891">
        <v>1</v>
      </c>
      <c r="L26" s="593" t="str">
        <f>mergeValue(A26) &amp;"."&amp; mergeValue(B26)&amp;"."&amp; mergeValue(C26)&amp;"."&amp; mergeValue(D26)&amp;"."&amp; mergeValue(E26)&amp;"."&amp; mergeValue(F26)&amp;"."&amp; mergeValue(G26)</f>
        <v>1.1.1.1.1.1.1</v>
      </c>
      <c r="M26" s="1069"/>
      <c r="N26" s="646"/>
      <c r="O26" s="562"/>
      <c r="P26" s="562"/>
      <c r="Q26" s="1094"/>
      <c r="R26" s="1215"/>
      <c r="S26" s="1216" t="s">
        <v>84</v>
      </c>
      <c r="T26" s="1215"/>
      <c r="U26" s="1216" t="s">
        <v>85</v>
      </c>
      <c r="V26" s="562"/>
      <c r="W26" s="1226" t="s">
        <v>656</v>
      </c>
      <c r="X26" s="585" t="str">
        <f>strCheckDate(O27:V27)</f>
        <v/>
      </c>
      <c r="Y26" s="589"/>
      <c r="Z26" s="589" t="str">
        <f t="shared" si="0"/>
        <v/>
      </c>
      <c r="AA26" s="589"/>
      <c r="AB26" s="589"/>
      <c r="AC26" s="589"/>
      <c r="AI26" s="585"/>
      <c r="AJ26" s="585"/>
    </row>
    <row r="27" spans="1:36" ht="11.25" hidden="1">
      <c r="A27" s="1209"/>
      <c r="B27" s="1209"/>
      <c r="C27" s="1209"/>
      <c r="D27" s="1209"/>
      <c r="E27" s="1209"/>
      <c r="F27" s="1209"/>
      <c r="G27" s="883"/>
      <c r="H27" s="883"/>
      <c r="I27" s="1209"/>
      <c r="J27" s="1209"/>
      <c r="K27" s="891"/>
      <c r="L27" s="600"/>
      <c r="M27" s="646"/>
      <c r="N27" s="646"/>
      <c r="O27" s="562"/>
      <c r="P27" s="562"/>
      <c r="Q27" s="584" t="str">
        <f>R26 &amp; "-" &amp; T26</f>
        <v>-</v>
      </c>
      <c r="R27" s="1215"/>
      <c r="S27" s="1216"/>
      <c r="T27" s="1215"/>
      <c r="U27" s="1216"/>
      <c r="V27" s="562"/>
      <c r="W27" s="1227"/>
      <c r="Y27" s="589"/>
      <c r="Z27" s="589" t="str">
        <f t="shared" si="0"/>
        <v/>
      </c>
      <c r="AA27" s="589"/>
      <c r="AB27" s="589"/>
      <c r="AC27" s="589"/>
      <c r="AI27" s="585"/>
      <c r="AJ27" s="585"/>
    </row>
    <row r="28" spans="1:36" ht="15" customHeight="1">
      <c r="A28" s="1209"/>
      <c r="B28" s="1209"/>
      <c r="C28" s="1209"/>
      <c r="D28" s="1209"/>
      <c r="E28" s="1209"/>
      <c r="F28" s="1209"/>
      <c r="G28" s="885"/>
      <c r="H28" s="883"/>
      <c r="I28" s="1209"/>
      <c r="J28" s="1209"/>
      <c r="K28" s="890"/>
      <c r="L28" s="538"/>
      <c r="M28" s="557" t="s">
        <v>25</v>
      </c>
      <c r="N28" s="564"/>
      <c r="O28" s="564"/>
      <c r="P28" s="564"/>
      <c r="Q28" s="564"/>
      <c r="R28" s="564"/>
      <c r="S28" s="564"/>
      <c r="T28" s="564"/>
      <c r="U28" s="564"/>
      <c r="V28" s="560"/>
      <c r="W28" s="1228"/>
      <c r="Y28" s="589"/>
      <c r="Z28" s="589" t="str">
        <f t="shared" si="0"/>
        <v>Добавить вид теплоносителя (параметры теплоносителя)</v>
      </c>
      <c r="AA28" s="589"/>
      <c r="AB28" s="589"/>
      <c r="AC28" s="589"/>
      <c r="AI28" s="585"/>
      <c r="AJ28" s="585"/>
    </row>
    <row r="29" spans="1:36" ht="15" customHeight="1">
      <c r="A29" s="1209"/>
      <c r="B29" s="1209"/>
      <c r="C29" s="1209"/>
      <c r="D29" s="1209"/>
      <c r="E29" s="1209"/>
      <c r="F29" s="885"/>
      <c r="G29" s="885"/>
      <c r="H29" s="883"/>
      <c r="I29" s="1209"/>
      <c r="J29" s="885"/>
      <c r="K29" s="890"/>
      <c r="L29" s="538"/>
      <c r="M29" s="556" t="s">
        <v>11</v>
      </c>
      <c r="N29" s="564"/>
      <c r="O29" s="564"/>
      <c r="P29" s="564"/>
      <c r="Q29" s="564"/>
      <c r="R29" s="564"/>
      <c r="S29" s="564"/>
      <c r="T29" s="564"/>
      <c r="U29" s="563"/>
      <c r="V29" s="564"/>
      <c r="W29" s="665"/>
      <c r="Y29" s="589"/>
      <c r="Z29" s="589" t="str">
        <f t="shared" si="0"/>
        <v>Добавить группу потребителей</v>
      </c>
      <c r="AA29" s="589"/>
      <c r="AB29" s="589"/>
      <c r="AC29" s="589"/>
      <c r="AI29" s="585"/>
      <c r="AJ29" s="585"/>
    </row>
    <row r="30" spans="1:36" ht="15" customHeight="1">
      <c r="A30" s="1209"/>
      <c r="B30" s="1209"/>
      <c r="C30" s="1209"/>
      <c r="D30" s="1209"/>
      <c r="E30" s="889"/>
      <c r="F30" s="885"/>
      <c r="G30" s="885"/>
      <c r="H30" s="885"/>
      <c r="I30" s="881"/>
      <c r="J30" s="878"/>
      <c r="K30" s="888"/>
      <c r="L30" s="538"/>
      <c r="M30" s="551" t="s">
        <v>12</v>
      </c>
      <c r="N30" s="564"/>
      <c r="O30" s="564"/>
      <c r="P30" s="564"/>
      <c r="Q30" s="564"/>
      <c r="R30" s="564"/>
      <c r="S30" s="564"/>
      <c r="T30" s="564"/>
      <c r="U30" s="563"/>
      <c r="V30" s="564"/>
      <c r="W30" s="665"/>
      <c r="Y30" s="589"/>
      <c r="Z30" s="589" t="str">
        <f t="shared" si="0"/>
        <v>Добавить схему подключения</v>
      </c>
      <c r="AA30" s="589"/>
      <c r="AB30" s="589"/>
      <c r="AC30" s="589"/>
      <c r="AI30" s="585"/>
      <c r="AJ30" s="585"/>
    </row>
    <row r="31" spans="1:36" ht="15" customHeight="1">
      <c r="A31" s="1209"/>
      <c r="B31" s="1209"/>
      <c r="C31" s="1209"/>
      <c r="D31" s="889"/>
      <c r="E31" s="889"/>
      <c r="F31" s="885"/>
      <c r="G31" s="885"/>
      <c r="H31" s="885"/>
      <c r="I31" s="881"/>
      <c r="J31" s="878"/>
      <c r="K31" s="888"/>
      <c r="L31" s="538"/>
      <c r="M31" s="550" t="s">
        <v>17</v>
      </c>
      <c r="N31" s="564"/>
      <c r="O31" s="564"/>
      <c r="P31" s="564"/>
      <c r="Q31" s="564"/>
      <c r="R31" s="564"/>
      <c r="S31" s="564"/>
      <c r="T31" s="564"/>
      <c r="U31" s="563"/>
      <c r="V31" s="564"/>
      <c r="W31" s="665"/>
      <c r="Y31" s="589"/>
      <c r="Z31" s="589" t="str">
        <f t="shared" si="0"/>
        <v>Добавить источник тепловой энергии</v>
      </c>
      <c r="AA31" s="589"/>
      <c r="AB31" s="589"/>
      <c r="AC31" s="589"/>
      <c r="AI31" s="585"/>
      <c r="AJ31" s="585"/>
    </row>
    <row r="32" spans="1:36" ht="15" customHeight="1">
      <c r="A32" s="1209"/>
      <c r="B32" s="1209"/>
      <c r="C32" s="889"/>
      <c r="D32" s="889"/>
      <c r="E32" s="889"/>
      <c r="F32" s="889"/>
      <c r="G32" s="894"/>
      <c r="H32" s="881"/>
      <c r="I32" s="892"/>
      <c r="J32" s="878"/>
      <c r="K32" s="893"/>
      <c r="L32" s="538"/>
      <c r="M32" s="549" t="s">
        <v>18</v>
      </c>
      <c r="N32" s="564"/>
      <c r="O32" s="564"/>
      <c r="P32" s="564"/>
      <c r="Q32" s="564"/>
      <c r="R32" s="564"/>
      <c r="S32" s="564"/>
      <c r="T32" s="564"/>
      <c r="U32" s="563"/>
      <c r="V32" s="564"/>
      <c r="W32" s="665"/>
      <c r="Y32" s="589"/>
      <c r="Z32" s="589" t="str">
        <f t="shared" si="0"/>
        <v>Добавить наименование системы теплоснабжения</v>
      </c>
      <c r="AA32" s="589"/>
      <c r="AB32" s="589"/>
      <c r="AC32" s="589"/>
      <c r="AI32" s="585"/>
      <c r="AJ32" s="585"/>
    </row>
    <row r="33" spans="1:36" ht="15" customHeight="1">
      <c r="A33" s="1209"/>
      <c r="B33" s="889"/>
      <c r="C33" s="889"/>
      <c r="D33" s="889"/>
      <c r="E33" s="889"/>
      <c r="F33" s="889"/>
      <c r="G33" s="894"/>
      <c r="H33" s="881"/>
      <c r="I33" s="881"/>
      <c r="J33" s="878"/>
      <c r="K33" s="888"/>
      <c r="L33" s="538"/>
      <c r="M33" s="558" t="s">
        <v>19</v>
      </c>
      <c r="N33" s="564"/>
      <c r="O33" s="564"/>
      <c r="P33" s="564"/>
      <c r="Q33" s="564"/>
      <c r="R33" s="564"/>
      <c r="S33" s="564"/>
      <c r="T33" s="564"/>
      <c r="U33" s="563"/>
      <c r="V33" s="564"/>
      <c r="W33" s="665"/>
      <c r="Y33" s="589"/>
      <c r="Z33" s="589" t="str">
        <f t="shared" si="0"/>
        <v>Добавить территорию действия тарифа</v>
      </c>
      <c r="AA33" s="589"/>
      <c r="AB33" s="589"/>
      <c r="AC33" s="589"/>
      <c r="AI33" s="585"/>
      <c r="AJ33" s="585"/>
    </row>
    <row r="34" spans="1:36" s="522" customFormat="1" ht="15" customHeight="1">
      <c r="A34" s="877"/>
      <c r="B34" s="877"/>
      <c r="C34" s="877"/>
      <c r="D34" s="877"/>
      <c r="E34" s="877"/>
      <c r="F34" s="877"/>
      <c r="G34" s="877"/>
      <c r="H34" s="877"/>
      <c r="I34" s="877"/>
      <c r="J34" s="877"/>
      <c r="K34" s="877"/>
      <c r="L34" s="492"/>
      <c r="M34" s="565" t="s">
        <v>309</v>
      </c>
      <c r="N34" s="564"/>
      <c r="O34" s="564"/>
      <c r="P34" s="564"/>
      <c r="Q34" s="564"/>
      <c r="R34" s="564"/>
      <c r="S34" s="564"/>
      <c r="T34" s="564"/>
      <c r="U34" s="563"/>
      <c r="V34" s="564"/>
      <c r="W34" s="665"/>
      <c r="X34" s="587"/>
      <c r="Y34" s="587"/>
      <c r="Z34" s="587"/>
      <c r="AA34" s="587"/>
      <c r="AB34" s="587"/>
      <c r="AC34" s="587"/>
      <c r="AD34" s="587"/>
      <c r="AE34" s="587"/>
      <c r="AF34" s="587"/>
      <c r="AG34" s="587"/>
      <c r="AH34" s="587"/>
    </row>
    <row r="35" spans="1:36" ht="11.25">
      <c r="A35" s="523"/>
      <c r="B35" s="523"/>
      <c r="C35" s="523"/>
      <c r="D35" s="523"/>
      <c r="E35" s="523"/>
      <c r="F35" s="523"/>
      <c r="G35" s="523"/>
      <c r="H35" s="523"/>
      <c r="I35" s="523"/>
      <c r="J35" s="523"/>
      <c r="K35" s="523"/>
      <c r="X35" s="523"/>
      <c r="Y35" s="523"/>
      <c r="Z35" s="523"/>
      <c r="AA35" s="523"/>
      <c r="AB35" s="523"/>
      <c r="AC35" s="523"/>
      <c r="AD35" s="523"/>
      <c r="AE35" s="523"/>
      <c r="AF35" s="523"/>
      <c r="AG35" s="523"/>
      <c r="AH35" s="523"/>
    </row>
    <row r="36" spans="1:36" ht="105.75" customHeight="1">
      <c r="L36" s="1">
        <v>1</v>
      </c>
      <c r="M36" s="1202" t="s">
        <v>633</v>
      </c>
      <c r="N36" s="1202"/>
      <c r="O36" s="1202"/>
      <c r="P36" s="1202"/>
      <c r="Q36" s="1202"/>
      <c r="R36" s="1202"/>
      <c r="S36" s="1202"/>
      <c r="T36" s="1202"/>
      <c r="U36" s="1202"/>
      <c r="V36" s="1202"/>
      <c r="W36" s="1202"/>
    </row>
  </sheetData>
  <sheetProtection password="FA9C" sheet="1" objects="1" scenarios="1" formatColumns="0" formatRows="0"/>
  <dataConsolidate/>
  <mergeCells count="40">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 ref="S26:S27"/>
    <mergeCell ref="T26:T27"/>
    <mergeCell ref="L5:T5"/>
    <mergeCell ref="O11:T11"/>
    <mergeCell ref="O12:T12"/>
    <mergeCell ref="L13:M13"/>
    <mergeCell ref="O14:U14"/>
    <mergeCell ref="O7:P7"/>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sheetPr codeName="List05_3_i">
    <tabColor indexed="22"/>
  </sheetPr>
  <dimension ref="A1:T19"/>
  <sheetViews>
    <sheetView showGridLines="0" topLeftCell="E1" zoomScaleNormal="100" workbookViewId="0"/>
  </sheetViews>
  <sheetFormatPr defaultColWidth="10.5703125" defaultRowHeight="14.25"/>
  <cols>
    <col min="1" max="1" width="3.7109375" style="807" hidden="1" customWidth="1"/>
    <col min="2" max="4" width="3.7109375" style="808" hidden="1" customWidth="1"/>
    <col min="5" max="5" width="3.7109375" style="809" customWidth="1"/>
    <col min="6" max="6" width="9.7109375" style="799" customWidth="1"/>
    <col min="7" max="7" width="37.7109375" style="799" customWidth="1"/>
    <col min="8" max="8" width="66.85546875" style="799" customWidth="1"/>
    <col min="9" max="9" width="115.7109375" style="799" customWidth="1"/>
    <col min="10" max="11" width="10.5703125" style="808"/>
    <col min="12" max="12" width="11.140625" style="808" customWidth="1"/>
    <col min="13" max="20" width="10.5703125" style="808"/>
    <col min="21" max="16384" width="10.5703125" style="799"/>
  </cols>
  <sheetData>
    <row r="1" spans="1:20" ht="3" customHeight="1">
      <c r="A1" s="807" t="s">
        <v>50</v>
      </c>
    </row>
    <row r="2" spans="1:20" ht="22.5">
      <c r="F2" s="1203" t="s">
        <v>492</v>
      </c>
      <c r="G2" s="1204"/>
      <c r="H2" s="1205"/>
      <c r="I2" s="806"/>
    </row>
    <row r="3" spans="1:20" ht="3" customHeight="1"/>
    <row r="4" spans="1:20" s="570" customFormat="1" ht="11.25">
      <c r="A4" s="771"/>
      <c r="B4" s="771"/>
      <c r="C4" s="771"/>
      <c r="D4" s="771"/>
      <c r="F4" s="1161" t="s">
        <v>454</v>
      </c>
      <c r="G4" s="1161"/>
      <c r="H4" s="1161"/>
      <c r="I4" s="1206" t="s">
        <v>455</v>
      </c>
      <c r="J4" s="771"/>
      <c r="K4" s="771"/>
      <c r="L4" s="771"/>
      <c r="M4" s="771"/>
      <c r="N4" s="771"/>
      <c r="O4" s="771"/>
      <c r="P4" s="771"/>
      <c r="Q4" s="771"/>
      <c r="R4" s="771"/>
      <c r="S4" s="771"/>
      <c r="T4" s="771"/>
    </row>
    <row r="5" spans="1:20" s="570" customFormat="1" ht="11.25" customHeight="1">
      <c r="A5" s="771"/>
      <c r="B5" s="771"/>
      <c r="C5" s="771"/>
      <c r="D5" s="771"/>
      <c r="F5" s="776" t="s">
        <v>92</v>
      </c>
      <c r="G5" s="810" t="s">
        <v>457</v>
      </c>
      <c r="H5" s="801" t="s">
        <v>442</v>
      </c>
      <c r="I5" s="1206"/>
      <c r="J5" s="771"/>
      <c r="K5" s="771"/>
      <c r="L5" s="771"/>
      <c r="M5" s="771"/>
      <c r="N5" s="771"/>
      <c r="O5" s="771"/>
      <c r="P5" s="771"/>
      <c r="Q5" s="771"/>
      <c r="R5" s="771"/>
      <c r="S5" s="771"/>
      <c r="T5" s="771"/>
    </row>
    <row r="6" spans="1:20" s="570" customFormat="1" ht="12" customHeight="1">
      <c r="A6" s="771"/>
      <c r="B6" s="771"/>
      <c r="C6" s="771"/>
      <c r="D6" s="771"/>
      <c r="F6" s="811" t="s">
        <v>93</v>
      </c>
      <c r="G6" s="812">
        <v>2</v>
      </c>
      <c r="H6" s="813">
        <v>3</v>
      </c>
      <c r="I6" s="608">
        <v>4</v>
      </c>
      <c r="J6" s="771">
        <v>4</v>
      </c>
      <c r="K6" s="771"/>
      <c r="L6" s="771"/>
      <c r="M6" s="771"/>
      <c r="N6" s="771"/>
      <c r="O6" s="771"/>
      <c r="P6" s="771"/>
      <c r="Q6" s="771"/>
      <c r="R6" s="771"/>
      <c r="S6" s="771"/>
      <c r="T6" s="771"/>
    </row>
    <row r="7" spans="1:20" s="570" customFormat="1" ht="18.75">
      <c r="A7" s="771"/>
      <c r="B7" s="771"/>
      <c r="C7" s="771"/>
      <c r="D7" s="771"/>
      <c r="F7" s="814">
        <v>1</v>
      </c>
      <c r="G7" s="815" t="s">
        <v>493</v>
      </c>
      <c r="H7" s="805" t="str">
        <f>IF(dateCh="","",dateCh)</f>
        <v>26.12.2018</v>
      </c>
      <c r="I7" s="816" t="s">
        <v>494</v>
      </c>
      <c r="J7" s="615"/>
      <c r="K7" s="771"/>
      <c r="L7" s="771"/>
      <c r="M7" s="771"/>
      <c r="N7" s="771"/>
      <c r="O7" s="771"/>
      <c r="P7" s="771"/>
      <c r="Q7" s="771"/>
      <c r="R7" s="771"/>
      <c r="S7" s="771"/>
      <c r="T7" s="771"/>
    </row>
    <row r="8" spans="1:20" s="570" customFormat="1" ht="45">
      <c r="A8" s="1207">
        <v>1</v>
      </c>
      <c r="B8" s="771"/>
      <c r="C8" s="771"/>
      <c r="D8" s="771"/>
      <c r="F8" s="814" t="str">
        <f>"2." &amp;mergeValue(A8)</f>
        <v>2.1</v>
      </c>
      <c r="G8" s="815" t="s">
        <v>495</v>
      </c>
      <c r="H8" s="805"/>
      <c r="I8" s="816" t="s">
        <v>591</v>
      </c>
      <c r="J8" s="615"/>
      <c r="K8" s="771"/>
      <c r="L8" s="771"/>
      <c r="M8" s="771"/>
      <c r="N8" s="771"/>
      <c r="O8" s="771"/>
      <c r="P8" s="771"/>
      <c r="Q8" s="771"/>
      <c r="R8" s="771"/>
      <c r="S8" s="771"/>
      <c r="T8" s="771"/>
    </row>
    <row r="9" spans="1:20" s="570" customFormat="1" ht="22.5">
      <c r="A9" s="1207"/>
      <c r="B9" s="771"/>
      <c r="C9" s="771"/>
      <c r="D9" s="771"/>
      <c r="F9" s="814" t="str">
        <f>"3." &amp;mergeValue(A9)</f>
        <v>3.1</v>
      </c>
      <c r="G9" s="815" t="s">
        <v>496</v>
      </c>
      <c r="H9" s="805"/>
      <c r="I9" s="816" t="s">
        <v>589</v>
      </c>
      <c r="J9" s="615"/>
      <c r="K9" s="771"/>
      <c r="L9" s="771"/>
      <c r="M9" s="771"/>
      <c r="N9" s="771"/>
      <c r="O9" s="771"/>
      <c r="P9" s="771"/>
      <c r="Q9" s="771"/>
      <c r="R9" s="771"/>
      <c r="S9" s="771"/>
      <c r="T9" s="771"/>
    </row>
    <row r="10" spans="1:20" s="570" customFormat="1" ht="22.5">
      <c r="A10" s="1207"/>
      <c r="B10" s="771"/>
      <c r="C10" s="771"/>
      <c r="D10" s="771"/>
      <c r="F10" s="814" t="str">
        <f>"4."&amp;mergeValue(A10)</f>
        <v>4.1</v>
      </c>
      <c r="G10" s="815" t="s">
        <v>497</v>
      </c>
      <c r="H10" s="801" t="s">
        <v>458</v>
      </c>
      <c r="I10" s="816"/>
      <c r="J10" s="615"/>
      <c r="K10" s="771"/>
      <c r="L10" s="771"/>
      <c r="M10" s="771"/>
      <c r="N10" s="771"/>
      <c r="O10" s="771"/>
      <c r="P10" s="771"/>
      <c r="Q10" s="771"/>
      <c r="R10" s="771"/>
      <c r="S10" s="771"/>
      <c r="T10" s="771"/>
    </row>
    <row r="11" spans="1:20" s="570" customFormat="1" ht="18.75">
      <c r="A11" s="1207"/>
      <c r="B11" s="1207">
        <v>1</v>
      </c>
      <c r="C11" s="777"/>
      <c r="D11" s="777"/>
      <c r="F11" s="814" t="str">
        <f>"4."&amp;mergeValue(A11) &amp;"."&amp;mergeValue(B11)</f>
        <v>4.1.1</v>
      </c>
      <c r="G11" s="830" t="s">
        <v>593</v>
      </c>
      <c r="H11" s="805" t="str">
        <f>IF(region_name="","",region_name)</f>
        <v>Ростовская область</v>
      </c>
      <c r="I11" s="816" t="s">
        <v>500</v>
      </c>
      <c r="J11" s="615"/>
      <c r="K11" s="771"/>
      <c r="L11" s="771"/>
      <c r="M11" s="771"/>
      <c r="N11" s="771"/>
      <c r="O11" s="771"/>
      <c r="P11" s="771"/>
      <c r="Q11" s="771"/>
      <c r="R11" s="771"/>
      <c r="S11" s="771"/>
      <c r="T11" s="771"/>
    </row>
    <row r="12" spans="1:20" s="570" customFormat="1" ht="22.5">
      <c r="A12" s="1207"/>
      <c r="B12" s="1207"/>
      <c r="C12" s="1207">
        <v>1</v>
      </c>
      <c r="D12" s="777"/>
      <c r="F12" s="814" t="str">
        <f>"4."&amp;mergeValue(A12) &amp;"."&amp;mergeValue(B12)&amp;"."&amp;mergeValue(C12)</f>
        <v>4.1.1.1</v>
      </c>
      <c r="G12" s="817" t="s">
        <v>498</v>
      </c>
      <c r="H12" s="805"/>
      <c r="I12" s="816" t="s">
        <v>501</v>
      </c>
      <c r="J12" s="615"/>
      <c r="K12" s="771"/>
      <c r="L12" s="771"/>
      <c r="M12" s="771"/>
      <c r="N12" s="771"/>
      <c r="O12" s="771"/>
      <c r="P12" s="771"/>
      <c r="Q12" s="771"/>
      <c r="R12" s="771"/>
      <c r="S12" s="771"/>
      <c r="T12" s="771"/>
    </row>
    <row r="13" spans="1:20" s="570" customFormat="1" ht="39" customHeight="1">
      <c r="A13" s="1207"/>
      <c r="B13" s="1207"/>
      <c r="C13" s="1207"/>
      <c r="D13" s="777">
        <v>1</v>
      </c>
      <c r="F13" s="814" t="str">
        <f>"4."&amp;mergeValue(A13) &amp;"."&amp;mergeValue(B13)&amp;"."&amp;mergeValue(C13)&amp;"."&amp;mergeValue(D13)</f>
        <v>4.1.1.1.1</v>
      </c>
      <c r="G13" s="818" t="s">
        <v>499</v>
      </c>
      <c r="H13" s="805"/>
      <c r="I13" s="1208" t="s">
        <v>592</v>
      </c>
      <c r="J13" s="615"/>
      <c r="K13" s="771"/>
      <c r="L13" s="771"/>
      <c r="M13" s="771"/>
      <c r="N13" s="771"/>
      <c r="O13" s="771"/>
      <c r="P13" s="771"/>
      <c r="Q13" s="771"/>
      <c r="R13" s="771"/>
      <c r="S13" s="771"/>
      <c r="T13" s="771"/>
    </row>
    <row r="14" spans="1:20" s="570" customFormat="1" ht="18.75">
      <c r="A14" s="1207"/>
      <c r="B14" s="1207"/>
      <c r="C14" s="1207"/>
      <c r="D14" s="777"/>
      <c r="F14" s="819"/>
      <c r="G14" s="759" t="s">
        <v>4</v>
      </c>
      <c r="H14" s="624"/>
      <c r="I14" s="1208"/>
      <c r="J14" s="615"/>
      <c r="K14" s="771"/>
      <c r="L14" s="771"/>
      <c r="M14" s="771"/>
      <c r="N14" s="771"/>
      <c r="O14" s="771"/>
      <c r="P14" s="771"/>
      <c r="Q14" s="771"/>
      <c r="R14" s="771"/>
      <c r="S14" s="771"/>
      <c r="T14" s="771"/>
    </row>
    <row r="15" spans="1:20" s="570" customFormat="1" ht="18.75">
      <c r="A15" s="1207"/>
      <c r="B15" s="1207"/>
      <c r="C15" s="777"/>
      <c r="D15" s="777"/>
      <c r="F15" s="634"/>
      <c r="G15" s="577" t="s">
        <v>403</v>
      </c>
      <c r="H15" s="635"/>
      <c r="I15" s="636"/>
      <c r="J15" s="615"/>
      <c r="K15" s="771"/>
      <c r="L15" s="771"/>
      <c r="M15" s="771"/>
      <c r="N15" s="771"/>
      <c r="O15" s="771"/>
      <c r="P15" s="771"/>
      <c r="Q15" s="771"/>
      <c r="R15" s="771"/>
      <c r="S15" s="771"/>
      <c r="T15" s="771"/>
    </row>
    <row r="16" spans="1:20" s="570" customFormat="1" ht="18.75">
      <c r="A16" s="1207"/>
      <c r="B16" s="771"/>
      <c r="C16" s="771"/>
      <c r="D16" s="771"/>
      <c r="F16" s="819"/>
      <c r="G16" s="733" t="s">
        <v>507</v>
      </c>
      <c r="H16" s="820"/>
      <c r="I16" s="821"/>
      <c r="J16" s="615"/>
      <c r="K16" s="771"/>
      <c r="L16" s="771"/>
      <c r="M16" s="771"/>
      <c r="N16" s="771"/>
      <c r="O16" s="771"/>
      <c r="P16" s="771"/>
      <c r="Q16" s="771"/>
      <c r="R16" s="771"/>
      <c r="S16" s="771"/>
      <c r="T16" s="771"/>
    </row>
    <row r="17" spans="1:20" s="570" customFormat="1" ht="18.75">
      <c r="A17" s="771"/>
      <c r="B17" s="771"/>
      <c r="C17" s="771"/>
      <c r="D17" s="771"/>
      <c r="F17" s="819"/>
      <c r="G17" s="736" t="s">
        <v>506</v>
      </c>
      <c r="H17" s="820"/>
      <c r="I17" s="821"/>
      <c r="J17" s="615"/>
      <c r="K17" s="771"/>
      <c r="L17" s="771"/>
      <c r="M17" s="771"/>
      <c r="N17" s="771"/>
      <c r="O17" s="771"/>
      <c r="P17" s="771"/>
      <c r="Q17" s="771"/>
      <c r="R17" s="771"/>
      <c r="S17" s="771"/>
      <c r="T17" s="771"/>
    </row>
    <row r="18" spans="1:20" s="772" customFormat="1" ht="3" customHeight="1">
      <c r="A18" s="773"/>
      <c r="B18" s="773"/>
      <c r="C18" s="773"/>
      <c r="D18" s="773"/>
      <c r="F18" s="625"/>
      <c r="G18" s="626"/>
      <c r="H18" s="627"/>
      <c r="I18" s="628"/>
      <c r="J18" s="773"/>
      <c r="K18" s="773"/>
      <c r="L18" s="773"/>
      <c r="M18" s="773"/>
      <c r="N18" s="773"/>
      <c r="O18" s="773"/>
      <c r="P18" s="773"/>
      <c r="Q18" s="773"/>
      <c r="R18" s="773"/>
      <c r="S18" s="773"/>
      <c r="T18" s="773"/>
    </row>
    <row r="19" spans="1:20" s="772" customFormat="1" ht="15" customHeight="1">
      <c r="A19" s="773"/>
      <c r="B19" s="773"/>
      <c r="C19" s="773"/>
      <c r="D19" s="773"/>
      <c r="F19" s="822"/>
      <c r="G19" s="1202" t="s">
        <v>594</v>
      </c>
      <c r="H19" s="1202"/>
      <c r="I19" s="823"/>
      <c r="J19" s="773"/>
      <c r="K19" s="773"/>
      <c r="L19" s="773"/>
      <c r="M19" s="773"/>
      <c r="N19" s="773"/>
      <c r="O19" s="773"/>
      <c r="P19" s="773"/>
      <c r="Q19" s="773"/>
      <c r="R19" s="773"/>
      <c r="S19" s="773"/>
      <c r="T19" s="77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List06_3_i">
    <tabColor rgb="FFEAEBEE"/>
  </sheetPr>
  <dimension ref="A1:AJ36"/>
  <sheetViews>
    <sheetView showGridLines="0" topLeftCell="I4" zoomScaleNormal="100" workbookViewId="0"/>
  </sheetViews>
  <sheetFormatPr defaultColWidth="10.5703125" defaultRowHeight="14.25"/>
  <cols>
    <col min="1" max="6" width="10.5703125" style="808" hidden="1" customWidth="1"/>
    <col min="7" max="8" width="9.140625" style="807" hidden="1" customWidth="1"/>
    <col min="9" max="9" width="3.7109375" style="687" customWidth="1"/>
    <col min="10" max="11" width="3.7109375" style="809" customWidth="1"/>
    <col min="12" max="12" width="12.7109375" style="799" customWidth="1"/>
    <col min="13" max="13" width="44.7109375" style="799" customWidth="1"/>
    <col min="14" max="14" width="1.7109375" style="799" hidden="1" customWidth="1"/>
    <col min="15" max="17" width="23.7109375" style="799" hidden="1" customWidth="1"/>
    <col min="18" max="18" width="11.7109375" style="799" customWidth="1"/>
    <col min="19" max="19" width="3.7109375" style="799" customWidth="1"/>
    <col min="20" max="20" width="11.7109375" style="799" customWidth="1"/>
    <col min="21" max="21" width="8.5703125" style="799" hidden="1" customWidth="1"/>
    <col min="22" max="22" width="4.7109375" style="799" customWidth="1"/>
    <col min="23" max="23" width="115.7109375" style="799" customWidth="1"/>
    <col min="24" max="25" width="10.5703125" style="808"/>
    <col min="26" max="26" width="11.140625" style="808" customWidth="1"/>
    <col min="27" max="34" width="10.5703125" style="808"/>
    <col min="35" max="256" width="10.5703125" style="799"/>
    <col min="257" max="264" width="0" style="799" hidden="1" customWidth="1"/>
    <col min="265" max="265" width="3.7109375" style="799" customWidth="1"/>
    <col min="266" max="266" width="3.85546875" style="799" customWidth="1"/>
    <col min="267" max="267" width="3.7109375" style="799" customWidth="1"/>
    <col min="268" max="268" width="12.7109375" style="799" customWidth="1"/>
    <col min="269" max="269" width="52.7109375" style="799" customWidth="1"/>
    <col min="270" max="273" width="0" style="799" hidden="1" customWidth="1"/>
    <col min="274" max="274" width="12.28515625" style="799" customWidth="1"/>
    <col min="275" max="275" width="6.42578125" style="799" customWidth="1"/>
    <col min="276" max="276" width="12.28515625" style="799" customWidth="1"/>
    <col min="277" max="277" width="0" style="799" hidden="1" customWidth="1"/>
    <col min="278" max="278" width="3.7109375" style="799" customWidth="1"/>
    <col min="279" max="279" width="11.140625" style="799" bestFit="1" customWidth="1"/>
    <col min="280" max="281" width="10.5703125" style="799"/>
    <col min="282" max="282" width="11.140625" style="799" customWidth="1"/>
    <col min="283" max="512" width="10.5703125" style="799"/>
    <col min="513" max="520" width="0" style="799" hidden="1" customWidth="1"/>
    <col min="521" max="521" width="3.7109375" style="799" customWidth="1"/>
    <col min="522" max="522" width="3.85546875" style="799" customWidth="1"/>
    <col min="523" max="523" width="3.7109375" style="799" customWidth="1"/>
    <col min="524" max="524" width="12.7109375" style="799" customWidth="1"/>
    <col min="525" max="525" width="52.7109375" style="799" customWidth="1"/>
    <col min="526" max="529" width="0" style="799" hidden="1" customWidth="1"/>
    <col min="530" max="530" width="12.28515625" style="799" customWidth="1"/>
    <col min="531" max="531" width="6.42578125" style="799" customWidth="1"/>
    <col min="532" max="532" width="12.28515625" style="799" customWidth="1"/>
    <col min="533" max="533" width="0" style="799" hidden="1" customWidth="1"/>
    <col min="534" max="534" width="3.7109375" style="799" customWidth="1"/>
    <col min="535" max="535" width="11.140625" style="799" bestFit="1" customWidth="1"/>
    <col min="536" max="537" width="10.5703125" style="799"/>
    <col min="538" max="538" width="11.140625" style="799" customWidth="1"/>
    <col min="539" max="768" width="10.5703125" style="799"/>
    <col min="769" max="776" width="0" style="799" hidden="1" customWidth="1"/>
    <col min="777" max="777" width="3.7109375" style="799" customWidth="1"/>
    <col min="778" max="778" width="3.85546875" style="799" customWidth="1"/>
    <col min="779" max="779" width="3.7109375" style="799" customWidth="1"/>
    <col min="780" max="780" width="12.7109375" style="799" customWidth="1"/>
    <col min="781" max="781" width="52.7109375" style="799" customWidth="1"/>
    <col min="782" max="785" width="0" style="799" hidden="1" customWidth="1"/>
    <col min="786" max="786" width="12.28515625" style="799" customWidth="1"/>
    <col min="787" max="787" width="6.42578125" style="799" customWidth="1"/>
    <col min="788" max="788" width="12.28515625" style="799" customWidth="1"/>
    <col min="789" max="789" width="0" style="799" hidden="1" customWidth="1"/>
    <col min="790" max="790" width="3.7109375" style="799" customWidth="1"/>
    <col min="791" max="791" width="11.140625" style="799" bestFit="1" customWidth="1"/>
    <col min="792" max="793" width="10.5703125" style="799"/>
    <col min="794" max="794" width="11.140625" style="799" customWidth="1"/>
    <col min="795" max="1024" width="10.5703125" style="799"/>
    <col min="1025" max="1032" width="0" style="799" hidden="1" customWidth="1"/>
    <col min="1033" max="1033" width="3.7109375" style="799" customWidth="1"/>
    <col min="1034" max="1034" width="3.85546875" style="799" customWidth="1"/>
    <col min="1035" max="1035" width="3.7109375" style="799" customWidth="1"/>
    <col min="1036" max="1036" width="12.7109375" style="799" customWidth="1"/>
    <col min="1037" max="1037" width="52.7109375" style="799" customWidth="1"/>
    <col min="1038" max="1041" width="0" style="799" hidden="1" customWidth="1"/>
    <col min="1042" max="1042" width="12.28515625" style="799" customWidth="1"/>
    <col min="1043" max="1043" width="6.42578125" style="799" customWidth="1"/>
    <col min="1044" max="1044" width="12.28515625" style="799" customWidth="1"/>
    <col min="1045" max="1045" width="0" style="799" hidden="1" customWidth="1"/>
    <col min="1046" max="1046" width="3.7109375" style="799" customWidth="1"/>
    <col min="1047" max="1047" width="11.140625" style="799" bestFit="1" customWidth="1"/>
    <col min="1048" max="1049" width="10.5703125" style="799"/>
    <col min="1050" max="1050" width="11.140625" style="799" customWidth="1"/>
    <col min="1051" max="1280" width="10.5703125" style="799"/>
    <col min="1281" max="1288" width="0" style="799" hidden="1" customWidth="1"/>
    <col min="1289" max="1289" width="3.7109375" style="799" customWidth="1"/>
    <col min="1290" max="1290" width="3.85546875" style="799" customWidth="1"/>
    <col min="1291" max="1291" width="3.7109375" style="799" customWidth="1"/>
    <col min="1292" max="1292" width="12.7109375" style="799" customWidth="1"/>
    <col min="1293" max="1293" width="52.7109375" style="799" customWidth="1"/>
    <col min="1294" max="1297" width="0" style="799" hidden="1" customWidth="1"/>
    <col min="1298" max="1298" width="12.28515625" style="799" customWidth="1"/>
    <col min="1299" max="1299" width="6.42578125" style="799" customWidth="1"/>
    <col min="1300" max="1300" width="12.28515625" style="799" customWidth="1"/>
    <col min="1301" max="1301" width="0" style="799" hidden="1" customWidth="1"/>
    <col min="1302" max="1302" width="3.7109375" style="799" customWidth="1"/>
    <col min="1303" max="1303" width="11.140625" style="799" bestFit="1" customWidth="1"/>
    <col min="1304" max="1305" width="10.5703125" style="799"/>
    <col min="1306" max="1306" width="11.140625" style="799" customWidth="1"/>
    <col min="1307" max="1536" width="10.5703125" style="799"/>
    <col min="1537" max="1544" width="0" style="799" hidden="1" customWidth="1"/>
    <col min="1545" max="1545" width="3.7109375" style="799" customWidth="1"/>
    <col min="1546" max="1546" width="3.85546875" style="799" customWidth="1"/>
    <col min="1547" max="1547" width="3.7109375" style="799" customWidth="1"/>
    <col min="1548" max="1548" width="12.7109375" style="799" customWidth="1"/>
    <col min="1549" max="1549" width="52.7109375" style="799" customWidth="1"/>
    <col min="1550" max="1553" width="0" style="799" hidden="1" customWidth="1"/>
    <col min="1554" max="1554" width="12.28515625" style="799" customWidth="1"/>
    <col min="1555" max="1555" width="6.42578125" style="799" customWidth="1"/>
    <col min="1556" max="1556" width="12.28515625" style="799" customWidth="1"/>
    <col min="1557" max="1557" width="0" style="799" hidden="1" customWidth="1"/>
    <col min="1558" max="1558" width="3.7109375" style="799" customWidth="1"/>
    <col min="1559" max="1559" width="11.140625" style="799" bestFit="1" customWidth="1"/>
    <col min="1560" max="1561" width="10.5703125" style="799"/>
    <col min="1562" max="1562" width="11.140625" style="799" customWidth="1"/>
    <col min="1563" max="1792" width="10.5703125" style="799"/>
    <col min="1793" max="1800" width="0" style="799" hidden="1" customWidth="1"/>
    <col min="1801" max="1801" width="3.7109375" style="799" customWidth="1"/>
    <col min="1802" max="1802" width="3.85546875" style="799" customWidth="1"/>
    <col min="1803" max="1803" width="3.7109375" style="799" customWidth="1"/>
    <col min="1804" max="1804" width="12.7109375" style="799" customWidth="1"/>
    <col min="1805" max="1805" width="52.7109375" style="799" customWidth="1"/>
    <col min="1806" max="1809" width="0" style="799" hidden="1" customWidth="1"/>
    <col min="1810" max="1810" width="12.28515625" style="799" customWidth="1"/>
    <col min="1811" max="1811" width="6.42578125" style="799" customWidth="1"/>
    <col min="1812" max="1812" width="12.28515625" style="799" customWidth="1"/>
    <col min="1813" max="1813" width="0" style="799" hidden="1" customWidth="1"/>
    <col min="1814" max="1814" width="3.7109375" style="799" customWidth="1"/>
    <col min="1815" max="1815" width="11.140625" style="799" bestFit="1" customWidth="1"/>
    <col min="1816" max="1817" width="10.5703125" style="799"/>
    <col min="1818" max="1818" width="11.140625" style="799" customWidth="1"/>
    <col min="1819" max="2048" width="10.5703125" style="799"/>
    <col min="2049" max="2056" width="0" style="799" hidden="1" customWidth="1"/>
    <col min="2057" max="2057" width="3.7109375" style="799" customWidth="1"/>
    <col min="2058" max="2058" width="3.85546875" style="799" customWidth="1"/>
    <col min="2059" max="2059" width="3.7109375" style="799" customWidth="1"/>
    <col min="2060" max="2060" width="12.7109375" style="799" customWidth="1"/>
    <col min="2061" max="2061" width="52.7109375" style="799" customWidth="1"/>
    <col min="2062" max="2065" width="0" style="799" hidden="1" customWidth="1"/>
    <col min="2066" max="2066" width="12.28515625" style="799" customWidth="1"/>
    <col min="2067" max="2067" width="6.42578125" style="799" customWidth="1"/>
    <col min="2068" max="2068" width="12.28515625" style="799" customWidth="1"/>
    <col min="2069" max="2069" width="0" style="799" hidden="1" customWidth="1"/>
    <col min="2070" max="2070" width="3.7109375" style="799" customWidth="1"/>
    <col min="2071" max="2071" width="11.140625" style="799" bestFit="1" customWidth="1"/>
    <col min="2072" max="2073" width="10.5703125" style="799"/>
    <col min="2074" max="2074" width="11.140625" style="799" customWidth="1"/>
    <col min="2075" max="2304" width="10.5703125" style="799"/>
    <col min="2305" max="2312" width="0" style="799" hidden="1" customWidth="1"/>
    <col min="2313" max="2313" width="3.7109375" style="799" customWidth="1"/>
    <col min="2314" max="2314" width="3.85546875" style="799" customWidth="1"/>
    <col min="2315" max="2315" width="3.7109375" style="799" customWidth="1"/>
    <col min="2316" max="2316" width="12.7109375" style="799" customWidth="1"/>
    <col min="2317" max="2317" width="52.7109375" style="799" customWidth="1"/>
    <col min="2318" max="2321" width="0" style="799" hidden="1" customWidth="1"/>
    <col min="2322" max="2322" width="12.28515625" style="799" customWidth="1"/>
    <col min="2323" max="2323" width="6.42578125" style="799" customWidth="1"/>
    <col min="2324" max="2324" width="12.28515625" style="799" customWidth="1"/>
    <col min="2325" max="2325" width="0" style="799" hidden="1" customWidth="1"/>
    <col min="2326" max="2326" width="3.7109375" style="799" customWidth="1"/>
    <col min="2327" max="2327" width="11.140625" style="799" bestFit="1" customWidth="1"/>
    <col min="2328" max="2329" width="10.5703125" style="799"/>
    <col min="2330" max="2330" width="11.140625" style="799" customWidth="1"/>
    <col min="2331" max="2560" width="10.5703125" style="799"/>
    <col min="2561" max="2568" width="0" style="799" hidden="1" customWidth="1"/>
    <col min="2569" max="2569" width="3.7109375" style="799" customWidth="1"/>
    <col min="2570" max="2570" width="3.85546875" style="799" customWidth="1"/>
    <col min="2571" max="2571" width="3.7109375" style="799" customWidth="1"/>
    <col min="2572" max="2572" width="12.7109375" style="799" customWidth="1"/>
    <col min="2573" max="2573" width="52.7109375" style="799" customWidth="1"/>
    <col min="2574" max="2577" width="0" style="799" hidden="1" customWidth="1"/>
    <col min="2578" max="2578" width="12.28515625" style="799" customWidth="1"/>
    <col min="2579" max="2579" width="6.42578125" style="799" customWidth="1"/>
    <col min="2580" max="2580" width="12.28515625" style="799" customWidth="1"/>
    <col min="2581" max="2581" width="0" style="799" hidden="1" customWidth="1"/>
    <col min="2582" max="2582" width="3.7109375" style="799" customWidth="1"/>
    <col min="2583" max="2583" width="11.140625" style="799" bestFit="1" customWidth="1"/>
    <col min="2584" max="2585" width="10.5703125" style="799"/>
    <col min="2586" max="2586" width="11.140625" style="799" customWidth="1"/>
    <col min="2587" max="2816" width="10.5703125" style="799"/>
    <col min="2817" max="2824" width="0" style="799" hidden="1" customWidth="1"/>
    <col min="2825" max="2825" width="3.7109375" style="799" customWidth="1"/>
    <col min="2826" max="2826" width="3.85546875" style="799" customWidth="1"/>
    <col min="2827" max="2827" width="3.7109375" style="799" customWidth="1"/>
    <col min="2828" max="2828" width="12.7109375" style="799" customWidth="1"/>
    <col min="2829" max="2829" width="52.7109375" style="799" customWidth="1"/>
    <col min="2830" max="2833" width="0" style="799" hidden="1" customWidth="1"/>
    <col min="2834" max="2834" width="12.28515625" style="799" customWidth="1"/>
    <col min="2835" max="2835" width="6.42578125" style="799" customWidth="1"/>
    <col min="2836" max="2836" width="12.28515625" style="799" customWidth="1"/>
    <col min="2837" max="2837" width="0" style="799" hidden="1" customWidth="1"/>
    <col min="2838" max="2838" width="3.7109375" style="799" customWidth="1"/>
    <col min="2839" max="2839" width="11.140625" style="799" bestFit="1" customWidth="1"/>
    <col min="2840" max="2841" width="10.5703125" style="799"/>
    <col min="2842" max="2842" width="11.140625" style="799" customWidth="1"/>
    <col min="2843" max="3072" width="10.5703125" style="799"/>
    <col min="3073" max="3080" width="0" style="799" hidden="1" customWidth="1"/>
    <col min="3081" max="3081" width="3.7109375" style="799" customWidth="1"/>
    <col min="3082" max="3082" width="3.85546875" style="799" customWidth="1"/>
    <col min="3083" max="3083" width="3.7109375" style="799" customWidth="1"/>
    <col min="3084" max="3084" width="12.7109375" style="799" customWidth="1"/>
    <col min="3085" max="3085" width="52.7109375" style="799" customWidth="1"/>
    <col min="3086" max="3089" width="0" style="799" hidden="1" customWidth="1"/>
    <col min="3090" max="3090" width="12.28515625" style="799" customWidth="1"/>
    <col min="3091" max="3091" width="6.42578125" style="799" customWidth="1"/>
    <col min="3092" max="3092" width="12.28515625" style="799" customWidth="1"/>
    <col min="3093" max="3093" width="0" style="799" hidden="1" customWidth="1"/>
    <col min="3094" max="3094" width="3.7109375" style="799" customWidth="1"/>
    <col min="3095" max="3095" width="11.140625" style="799" bestFit="1" customWidth="1"/>
    <col min="3096" max="3097" width="10.5703125" style="799"/>
    <col min="3098" max="3098" width="11.140625" style="799" customWidth="1"/>
    <col min="3099" max="3328" width="10.5703125" style="799"/>
    <col min="3329" max="3336" width="0" style="799" hidden="1" customWidth="1"/>
    <col min="3337" max="3337" width="3.7109375" style="799" customWidth="1"/>
    <col min="3338" max="3338" width="3.85546875" style="799" customWidth="1"/>
    <col min="3339" max="3339" width="3.7109375" style="799" customWidth="1"/>
    <col min="3340" max="3340" width="12.7109375" style="799" customWidth="1"/>
    <col min="3341" max="3341" width="52.7109375" style="799" customWidth="1"/>
    <col min="3342" max="3345" width="0" style="799" hidden="1" customWidth="1"/>
    <col min="3346" max="3346" width="12.28515625" style="799" customWidth="1"/>
    <col min="3347" max="3347" width="6.42578125" style="799" customWidth="1"/>
    <col min="3348" max="3348" width="12.28515625" style="799" customWidth="1"/>
    <col min="3349" max="3349" width="0" style="799" hidden="1" customWidth="1"/>
    <col min="3350" max="3350" width="3.7109375" style="799" customWidth="1"/>
    <col min="3351" max="3351" width="11.140625" style="799" bestFit="1" customWidth="1"/>
    <col min="3352" max="3353" width="10.5703125" style="799"/>
    <col min="3354" max="3354" width="11.140625" style="799" customWidth="1"/>
    <col min="3355" max="3584" width="10.5703125" style="799"/>
    <col min="3585" max="3592" width="0" style="799" hidden="1" customWidth="1"/>
    <col min="3593" max="3593" width="3.7109375" style="799" customWidth="1"/>
    <col min="3594" max="3594" width="3.85546875" style="799" customWidth="1"/>
    <col min="3595" max="3595" width="3.7109375" style="799" customWidth="1"/>
    <col min="3596" max="3596" width="12.7109375" style="799" customWidth="1"/>
    <col min="3597" max="3597" width="52.7109375" style="799" customWidth="1"/>
    <col min="3598" max="3601" width="0" style="799" hidden="1" customWidth="1"/>
    <col min="3602" max="3602" width="12.28515625" style="799" customWidth="1"/>
    <col min="3603" max="3603" width="6.42578125" style="799" customWidth="1"/>
    <col min="3604" max="3604" width="12.28515625" style="799" customWidth="1"/>
    <col min="3605" max="3605" width="0" style="799" hidden="1" customWidth="1"/>
    <col min="3606" max="3606" width="3.7109375" style="799" customWidth="1"/>
    <col min="3607" max="3607" width="11.140625" style="799" bestFit="1" customWidth="1"/>
    <col min="3608" max="3609" width="10.5703125" style="799"/>
    <col min="3610" max="3610" width="11.140625" style="799" customWidth="1"/>
    <col min="3611" max="3840" width="10.5703125" style="799"/>
    <col min="3841" max="3848" width="0" style="799" hidden="1" customWidth="1"/>
    <col min="3849" max="3849" width="3.7109375" style="799" customWidth="1"/>
    <col min="3850" max="3850" width="3.85546875" style="799" customWidth="1"/>
    <col min="3851" max="3851" width="3.7109375" style="799" customWidth="1"/>
    <col min="3852" max="3852" width="12.7109375" style="799" customWidth="1"/>
    <col min="3853" max="3853" width="52.7109375" style="799" customWidth="1"/>
    <col min="3854" max="3857" width="0" style="799" hidden="1" customWidth="1"/>
    <col min="3858" max="3858" width="12.28515625" style="799" customWidth="1"/>
    <col min="3859" max="3859" width="6.42578125" style="799" customWidth="1"/>
    <col min="3860" max="3860" width="12.28515625" style="799" customWidth="1"/>
    <col min="3861" max="3861" width="0" style="799" hidden="1" customWidth="1"/>
    <col min="3862" max="3862" width="3.7109375" style="799" customWidth="1"/>
    <col min="3863" max="3863" width="11.140625" style="799" bestFit="1" customWidth="1"/>
    <col min="3864" max="3865" width="10.5703125" style="799"/>
    <col min="3866" max="3866" width="11.140625" style="799" customWidth="1"/>
    <col min="3867" max="4096" width="10.5703125" style="799"/>
    <col min="4097" max="4104" width="0" style="799" hidden="1" customWidth="1"/>
    <col min="4105" max="4105" width="3.7109375" style="799" customWidth="1"/>
    <col min="4106" max="4106" width="3.85546875" style="799" customWidth="1"/>
    <col min="4107" max="4107" width="3.7109375" style="799" customWidth="1"/>
    <col min="4108" max="4108" width="12.7109375" style="799" customWidth="1"/>
    <col min="4109" max="4109" width="52.7109375" style="799" customWidth="1"/>
    <col min="4110" max="4113" width="0" style="799" hidden="1" customWidth="1"/>
    <col min="4114" max="4114" width="12.28515625" style="799" customWidth="1"/>
    <col min="4115" max="4115" width="6.42578125" style="799" customWidth="1"/>
    <col min="4116" max="4116" width="12.28515625" style="799" customWidth="1"/>
    <col min="4117" max="4117" width="0" style="799" hidden="1" customWidth="1"/>
    <col min="4118" max="4118" width="3.7109375" style="799" customWidth="1"/>
    <col min="4119" max="4119" width="11.140625" style="799" bestFit="1" customWidth="1"/>
    <col min="4120" max="4121" width="10.5703125" style="799"/>
    <col min="4122" max="4122" width="11.140625" style="799" customWidth="1"/>
    <col min="4123" max="4352" width="10.5703125" style="799"/>
    <col min="4353" max="4360" width="0" style="799" hidden="1" customWidth="1"/>
    <col min="4361" max="4361" width="3.7109375" style="799" customWidth="1"/>
    <col min="4362" max="4362" width="3.85546875" style="799" customWidth="1"/>
    <col min="4363" max="4363" width="3.7109375" style="799" customWidth="1"/>
    <col min="4364" max="4364" width="12.7109375" style="799" customWidth="1"/>
    <col min="4365" max="4365" width="52.7109375" style="799" customWidth="1"/>
    <col min="4366" max="4369" width="0" style="799" hidden="1" customWidth="1"/>
    <col min="4370" max="4370" width="12.28515625" style="799" customWidth="1"/>
    <col min="4371" max="4371" width="6.42578125" style="799" customWidth="1"/>
    <col min="4372" max="4372" width="12.28515625" style="799" customWidth="1"/>
    <col min="4373" max="4373" width="0" style="799" hidden="1" customWidth="1"/>
    <col min="4374" max="4374" width="3.7109375" style="799" customWidth="1"/>
    <col min="4375" max="4375" width="11.140625" style="799" bestFit="1" customWidth="1"/>
    <col min="4376" max="4377" width="10.5703125" style="799"/>
    <col min="4378" max="4378" width="11.140625" style="799" customWidth="1"/>
    <col min="4379" max="4608" width="10.5703125" style="799"/>
    <col min="4609" max="4616" width="0" style="799" hidden="1" customWidth="1"/>
    <col min="4617" max="4617" width="3.7109375" style="799" customWidth="1"/>
    <col min="4618" max="4618" width="3.85546875" style="799" customWidth="1"/>
    <col min="4619" max="4619" width="3.7109375" style="799" customWidth="1"/>
    <col min="4620" max="4620" width="12.7109375" style="799" customWidth="1"/>
    <col min="4621" max="4621" width="52.7109375" style="799" customWidth="1"/>
    <col min="4622" max="4625" width="0" style="799" hidden="1" customWidth="1"/>
    <col min="4626" max="4626" width="12.28515625" style="799" customWidth="1"/>
    <col min="4627" max="4627" width="6.42578125" style="799" customWidth="1"/>
    <col min="4628" max="4628" width="12.28515625" style="799" customWidth="1"/>
    <col min="4629" max="4629" width="0" style="799" hidden="1" customWidth="1"/>
    <col min="4630" max="4630" width="3.7109375" style="799" customWidth="1"/>
    <col min="4631" max="4631" width="11.140625" style="799" bestFit="1" customWidth="1"/>
    <col min="4632" max="4633" width="10.5703125" style="799"/>
    <col min="4634" max="4634" width="11.140625" style="799" customWidth="1"/>
    <col min="4635" max="4864" width="10.5703125" style="799"/>
    <col min="4865" max="4872" width="0" style="799" hidden="1" customWidth="1"/>
    <col min="4873" max="4873" width="3.7109375" style="799" customWidth="1"/>
    <col min="4874" max="4874" width="3.85546875" style="799" customWidth="1"/>
    <col min="4875" max="4875" width="3.7109375" style="799" customWidth="1"/>
    <col min="4876" max="4876" width="12.7109375" style="799" customWidth="1"/>
    <col min="4877" max="4877" width="52.7109375" style="799" customWidth="1"/>
    <col min="4878" max="4881" width="0" style="799" hidden="1" customWidth="1"/>
    <col min="4882" max="4882" width="12.28515625" style="799" customWidth="1"/>
    <col min="4883" max="4883" width="6.42578125" style="799" customWidth="1"/>
    <col min="4884" max="4884" width="12.28515625" style="799" customWidth="1"/>
    <col min="4885" max="4885" width="0" style="799" hidden="1" customWidth="1"/>
    <col min="4886" max="4886" width="3.7109375" style="799" customWidth="1"/>
    <col min="4887" max="4887" width="11.140625" style="799" bestFit="1" customWidth="1"/>
    <col min="4888" max="4889" width="10.5703125" style="799"/>
    <col min="4890" max="4890" width="11.140625" style="799" customWidth="1"/>
    <col min="4891" max="5120" width="10.5703125" style="799"/>
    <col min="5121" max="5128" width="0" style="799" hidden="1" customWidth="1"/>
    <col min="5129" max="5129" width="3.7109375" style="799" customWidth="1"/>
    <col min="5130" max="5130" width="3.85546875" style="799" customWidth="1"/>
    <col min="5131" max="5131" width="3.7109375" style="799" customWidth="1"/>
    <col min="5132" max="5132" width="12.7109375" style="799" customWidth="1"/>
    <col min="5133" max="5133" width="52.7109375" style="799" customWidth="1"/>
    <col min="5134" max="5137" width="0" style="799" hidden="1" customWidth="1"/>
    <col min="5138" max="5138" width="12.28515625" style="799" customWidth="1"/>
    <col min="5139" max="5139" width="6.42578125" style="799" customWidth="1"/>
    <col min="5140" max="5140" width="12.28515625" style="799" customWidth="1"/>
    <col min="5141" max="5141" width="0" style="799" hidden="1" customWidth="1"/>
    <col min="5142" max="5142" width="3.7109375" style="799" customWidth="1"/>
    <col min="5143" max="5143" width="11.140625" style="799" bestFit="1" customWidth="1"/>
    <col min="5144" max="5145" width="10.5703125" style="799"/>
    <col min="5146" max="5146" width="11.140625" style="799" customWidth="1"/>
    <col min="5147" max="5376" width="10.5703125" style="799"/>
    <col min="5377" max="5384" width="0" style="799" hidden="1" customWidth="1"/>
    <col min="5385" max="5385" width="3.7109375" style="799" customWidth="1"/>
    <col min="5386" max="5386" width="3.85546875" style="799" customWidth="1"/>
    <col min="5387" max="5387" width="3.7109375" style="799" customWidth="1"/>
    <col min="5388" max="5388" width="12.7109375" style="799" customWidth="1"/>
    <col min="5389" max="5389" width="52.7109375" style="799" customWidth="1"/>
    <col min="5390" max="5393" width="0" style="799" hidden="1" customWidth="1"/>
    <col min="5394" max="5394" width="12.28515625" style="799" customWidth="1"/>
    <col min="5395" max="5395" width="6.42578125" style="799" customWidth="1"/>
    <col min="5396" max="5396" width="12.28515625" style="799" customWidth="1"/>
    <col min="5397" max="5397" width="0" style="799" hidden="1" customWidth="1"/>
    <col min="5398" max="5398" width="3.7109375" style="799" customWidth="1"/>
    <col min="5399" max="5399" width="11.140625" style="799" bestFit="1" customWidth="1"/>
    <col min="5400" max="5401" width="10.5703125" style="799"/>
    <col min="5402" max="5402" width="11.140625" style="799" customWidth="1"/>
    <col min="5403" max="5632" width="10.5703125" style="799"/>
    <col min="5633" max="5640" width="0" style="799" hidden="1" customWidth="1"/>
    <col min="5641" max="5641" width="3.7109375" style="799" customWidth="1"/>
    <col min="5642" max="5642" width="3.85546875" style="799" customWidth="1"/>
    <col min="5643" max="5643" width="3.7109375" style="799" customWidth="1"/>
    <col min="5644" max="5644" width="12.7109375" style="799" customWidth="1"/>
    <col min="5645" max="5645" width="52.7109375" style="799" customWidth="1"/>
    <col min="5646" max="5649" width="0" style="799" hidden="1" customWidth="1"/>
    <col min="5650" max="5650" width="12.28515625" style="799" customWidth="1"/>
    <col min="5651" max="5651" width="6.42578125" style="799" customWidth="1"/>
    <col min="5652" max="5652" width="12.28515625" style="799" customWidth="1"/>
    <col min="5653" max="5653" width="0" style="799" hidden="1" customWidth="1"/>
    <col min="5654" max="5654" width="3.7109375" style="799" customWidth="1"/>
    <col min="5655" max="5655" width="11.140625" style="799" bestFit="1" customWidth="1"/>
    <col min="5656" max="5657" width="10.5703125" style="799"/>
    <col min="5658" max="5658" width="11.140625" style="799" customWidth="1"/>
    <col min="5659" max="5888" width="10.5703125" style="799"/>
    <col min="5889" max="5896" width="0" style="799" hidden="1" customWidth="1"/>
    <col min="5897" max="5897" width="3.7109375" style="799" customWidth="1"/>
    <col min="5898" max="5898" width="3.85546875" style="799" customWidth="1"/>
    <col min="5899" max="5899" width="3.7109375" style="799" customWidth="1"/>
    <col min="5900" max="5900" width="12.7109375" style="799" customWidth="1"/>
    <col min="5901" max="5901" width="52.7109375" style="799" customWidth="1"/>
    <col min="5902" max="5905" width="0" style="799" hidden="1" customWidth="1"/>
    <col min="5906" max="5906" width="12.28515625" style="799" customWidth="1"/>
    <col min="5907" max="5907" width="6.42578125" style="799" customWidth="1"/>
    <col min="5908" max="5908" width="12.28515625" style="799" customWidth="1"/>
    <col min="5909" max="5909" width="0" style="799" hidden="1" customWidth="1"/>
    <col min="5910" max="5910" width="3.7109375" style="799" customWidth="1"/>
    <col min="5911" max="5911" width="11.140625" style="799" bestFit="1" customWidth="1"/>
    <col min="5912" max="5913" width="10.5703125" style="799"/>
    <col min="5914" max="5914" width="11.140625" style="799" customWidth="1"/>
    <col min="5915" max="6144" width="10.5703125" style="799"/>
    <col min="6145" max="6152" width="0" style="799" hidden="1" customWidth="1"/>
    <col min="6153" max="6153" width="3.7109375" style="799" customWidth="1"/>
    <col min="6154" max="6154" width="3.85546875" style="799" customWidth="1"/>
    <col min="6155" max="6155" width="3.7109375" style="799" customWidth="1"/>
    <col min="6156" max="6156" width="12.7109375" style="799" customWidth="1"/>
    <col min="6157" max="6157" width="52.7109375" style="799" customWidth="1"/>
    <col min="6158" max="6161" width="0" style="799" hidden="1" customWidth="1"/>
    <col min="6162" max="6162" width="12.28515625" style="799" customWidth="1"/>
    <col min="6163" max="6163" width="6.42578125" style="799" customWidth="1"/>
    <col min="6164" max="6164" width="12.28515625" style="799" customWidth="1"/>
    <col min="6165" max="6165" width="0" style="799" hidden="1" customWidth="1"/>
    <col min="6166" max="6166" width="3.7109375" style="799" customWidth="1"/>
    <col min="6167" max="6167" width="11.140625" style="799" bestFit="1" customWidth="1"/>
    <col min="6168" max="6169" width="10.5703125" style="799"/>
    <col min="6170" max="6170" width="11.140625" style="799" customWidth="1"/>
    <col min="6171" max="6400" width="10.5703125" style="799"/>
    <col min="6401" max="6408" width="0" style="799" hidden="1" customWidth="1"/>
    <col min="6409" max="6409" width="3.7109375" style="799" customWidth="1"/>
    <col min="6410" max="6410" width="3.85546875" style="799" customWidth="1"/>
    <col min="6411" max="6411" width="3.7109375" style="799" customWidth="1"/>
    <col min="6412" max="6412" width="12.7109375" style="799" customWidth="1"/>
    <col min="6413" max="6413" width="52.7109375" style="799" customWidth="1"/>
    <col min="6414" max="6417" width="0" style="799" hidden="1" customWidth="1"/>
    <col min="6418" max="6418" width="12.28515625" style="799" customWidth="1"/>
    <col min="6419" max="6419" width="6.42578125" style="799" customWidth="1"/>
    <col min="6420" max="6420" width="12.28515625" style="799" customWidth="1"/>
    <col min="6421" max="6421" width="0" style="799" hidden="1" customWidth="1"/>
    <col min="6422" max="6422" width="3.7109375" style="799" customWidth="1"/>
    <col min="6423" max="6423" width="11.140625" style="799" bestFit="1" customWidth="1"/>
    <col min="6424" max="6425" width="10.5703125" style="799"/>
    <col min="6426" max="6426" width="11.140625" style="799" customWidth="1"/>
    <col min="6427" max="6656" width="10.5703125" style="799"/>
    <col min="6657" max="6664" width="0" style="799" hidden="1" customWidth="1"/>
    <col min="6665" max="6665" width="3.7109375" style="799" customWidth="1"/>
    <col min="6666" max="6666" width="3.85546875" style="799" customWidth="1"/>
    <col min="6667" max="6667" width="3.7109375" style="799" customWidth="1"/>
    <col min="6668" max="6668" width="12.7109375" style="799" customWidth="1"/>
    <col min="6669" max="6669" width="52.7109375" style="799" customWidth="1"/>
    <col min="6670" max="6673" width="0" style="799" hidden="1" customWidth="1"/>
    <col min="6674" max="6674" width="12.28515625" style="799" customWidth="1"/>
    <col min="6675" max="6675" width="6.42578125" style="799" customWidth="1"/>
    <col min="6676" max="6676" width="12.28515625" style="799" customWidth="1"/>
    <col min="6677" max="6677" width="0" style="799" hidden="1" customWidth="1"/>
    <col min="6678" max="6678" width="3.7109375" style="799" customWidth="1"/>
    <col min="6679" max="6679" width="11.140625" style="799" bestFit="1" customWidth="1"/>
    <col min="6680" max="6681" width="10.5703125" style="799"/>
    <col min="6682" max="6682" width="11.140625" style="799" customWidth="1"/>
    <col min="6683" max="6912" width="10.5703125" style="799"/>
    <col min="6913" max="6920" width="0" style="799" hidden="1" customWidth="1"/>
    <col min="6921" max="6921" width="3.7109375" style="799" customWidth="1"/>
    <col min="6922" max="6922" width="3.85546875" style="799" customWidth="1"/>
    <col min="6923" max="6923" width="3.7109375" style="799" customWidth="1"/>
    <col min="6924" max="6924" width="12.7109375" style="799" customWidth="1"/>
    <col min="6925" max="6925" width="52.7109375" style="799" customWidth="1"/>
    <col min="6926" max="6929" width="0" style="799" hidden="1" customWidth="1"/>
    <col min="6930" max="6930" width="12.28515625" style="799" customWidth="1"/>
    <col min="6931" max="6931" width="6.42578125" style="799" customWidth="1"/>
    <col min="6932" max="6932" width="12.28515625" style="799" customWidth="1"/>
    <col min="6933" max="6933" width="0" style="799" hidden="1" customWidth="1"/>
    <col min="6934" max="6934" width="3.7109375" style="799" customWidth="1"/>
    <col min="6935" max="6935" width="11.140625" style="799" bestFit="1" customWidth="1"/>
    <col min="6936" max="6937" width="10.5703125" style="799"/>
    <col min="6938" max="6938" width="11.140625" style="799" customWidth="1"/>
    <col min="6939" max="7168" width="10.5703125" style="799"/>
    <col min="7169" max="7176" width="0" style="799" hidden="1" customWidth="1"/>
    <col min="7177" max="7177" width="3.7109375" style="799" customWidth="1"/>
    <col min="7178" max="7178" width="3.85546875" style="799" customWidth="1"/>
    <col min="7179" max="7179" width="3.7109375" style="799" customWidth="1"/>
    <col min="7180" max="7180" width="12.7109375" style="799" customWidth="1"/>
    <col min="7181" max="7181" width="52.7109375" style="799" customWidth="1"/>
    <col min="7182" max="7185" width="0" style="799" hidden="1" customWidth="1"/>
    <col min="7186" max="7186" width="12.28515625" style="799" customWidth="1"/>
    <col min="7187" max="7187" width="6.42578125" style="799" customWidth="1"/>
    <col min="7188" max="7188" width="12.28515625" style="799" customWidth="1"/>
    <col min="7189" max="7189" width="0" style="799" hidden="1" customWidth="1"/>
    <col min="7190" max="7190" width="3.7109375" style="799" customWidth="1"/>
    <col min="7191" max="7191" width="11.140625" style="799" bestFit="1" customWidth="1"/>
    <col min="7192" max="7193" width="10.5703125" style="799"/>
    <col min="7194" max="7194" width="11.140625" style="799" customWidth="1"/>
    <col min="7195" max="7424" width="10.5703125" style="799"/>
    <col min="7425" max="7432" width="0" style="799" hidden="1" customWidth="1"/>
    <col min="7433" max="7433" width="3.7109375" style="799" customWidth="1"/>
    <col min="7434" max="7434" width="3.85546875" style="799" customWidth="1"/>
    <col min="7435" max="7435" width="3.7109375" style="799" customWidth="1"/>
    <col min="7436" max="7436" width="12.7109375" style="799" customWidth="1"/>
    <col min="7437" max="7437" width="52.7109375" style="799" customWidth="1"/>
    <col min="7438" max="7441" width="0" style="799" hidden="1" customWidth="1"/>
    <col min="7442" max="7442" width="12.28515625" style="799" customWidth="1"/>
    <col min="7443" max="7443" width="6.42578125" style="799" customWidth="1"/>
    <col min="7444" max="7444" width="12.28515625" style="799" customWidth="1"/>
    <col min="7445" max="7445" width="0" style="799" hidden="1" customWidth="1"/>
    <col min="7446" max="7446" width="3.7109375" style="799" customWidth="1"/>
    <col min="7447" max="7447" width="11.140625" style="799" bestFit="1" customWidth="1"/>
    <col min="7448" max="7449" width="10.5703125" style="799"/>
    <col min="7450" max="7450" width="11.140625" style="799" customWidth="1"/>
    <col min="7451" max="7680" width="10.5703125" style="799"/>
    <col min="7681" max="7688" width="0" style="799" hidden="1" customWidth="1"/>
    <col min="7689" max="7689" width="3.7109375" style="799" customWidth="1"/>
    <col min="7690" max="7690" width="3.85546875" style="799" customWidth="1"/>
    <col min="7691" max="7691" width="3.7109375" style="799" customWidth="1"/>
    <col min="7692" max="7692" width="12.7109375" style="799" customWidth="1"/>
    <col min="7693" max="7693" width="52.7109375" style="799" customWidth="1"/>
    <col min="7694" max="7697" width="0" style="799" hidden="1" customWidth="1"/>
    <col min="7698" max="7698" width="12.28515625" style="799" customWidth="1"/>
    <col min="7699" max="7699" width="6.42578125" style="799" customWidth="1"/>
    <col min="7700" max="7700" width="12.28515625" style="799" customWidth="1"/>
    <col min="7701" max="7701" width="0" style="799" hidden="1" customWidth="1"/>
    <col min="7702" max="7702" width="3.7109375" style="799" customWidth="1"/>
    <col min="7703" max="7703" width="11.140625" style="799" bestFit="1" customWidth="1"/>
    <col min="7704" max="7705" width="10.5703125" style="799"/>
    <col min="7706" max="7706" width="11.140625" style="799" customWidth="1"/>
    <col min="7707" max="7936" width="10.5703125" style="799"/>
    <col min="7937" max="7944" width="0" style="799" hidden="1" customWidth="1"/>
    <col min="7945" max="7945" width="3.7109375" style="799" customWidth="1"/>
    <col min="7946" max="7946" width="3.85546875" style="799" customWidth="1"/>
    <col min="7947" max="7947" width="3.7109375" style="799" customWidth="1"/>
    <col min="7948" max="7948" width="12.7109375" style="799" customWidth="1"/>
    <col min="7949" max="7949" width="52.7109375" style="799" customWidth="1"/>
    <col min="7950" max="7953" width="0" style="799" hidden="1" customWidth="1"/>
    <col min="7954" max="7954" width="12.28515625" style="799" customWidth="1"/>
    <col min="7955" max="7955" width="6.42578125" style="799" customWidth="1"/>
    <col min="7956" max="7956" width="12.28515625" style="799" customWidth="1"/>
    <col min="7957" max="7957" width="0" style="799" hidden="1" customWidth="1"/>
    <col min="7958" max="7958" width="3.7109375" style="799" customWidth="1"/>
    <col min="7959" max="7959" width="11.140625" style="799" bestFit="1" customWidth="1"/>
    <col min="7960" max="7961" width="10.5703125" style="799"/>
    <col min="7962" max="7962" width="11.140625" style="799" customWidth="1"/>
    <col min="7963" max="8192" width="10.5703125" style="799"/>
    <col min="8193" max="8200" width="0" style="799" hidden="1" customWidth="1"/>
    <col min="8201" max="8201" width="3.7109375" style="799" customWidth="1"/>
    <col min="8202" max="8202" width="3.85546875" style="799" customWidth="1"/>
    <col min="8203" max="8203" width="3.7109375" style="799" customWidth="1"/>
    <col min="8204" max="8204" width="12.7109375" style="799" customWidth="1"/>
    <col min="8205" max="8205" width="52.7109375" style="799" customWidth="1"/>
    <col min="8206" max="8209" width="0" style="799" hidden="1" customWidth="1"/>
    <col min="8210" max="8210" width="12.28515625" style="799" customWidth="1"/>
    <col min="8211" max="8211" width="6.42578125" style="799" customWidth="1"/>
    <col min="8212" max="8212" width="12.28515625" style="799" customWidth="1"/>
    <col min="8213" max="8213" width="0" style="799" hidden="1" customWidth="1"/>
    <col min="8214" max="8214" width="3.7109375" style="799" customWidth="1"/>
    <col min="8215" max="8215" width="11.140625" style="799" bestFit="1" customWidth="1"/>
    <col min="8216" max="8217" width="10.5703125" style="799"/>
    <col min="8218" max="8218" width="11.140625" style="799" customWidth="1"/>
    <col min="8219" max="8448" width="10.5703125" style="799"/>
    <col min="8449" max="8456" width="0" style="799" hidden="1" customWidth="1"/>
    <col min="8457" max="8457" width="3.7109375" style="799" customWidth="1"/>
    <col min="8458" max="8458" width="3.85546875" style="799" customWidth="1"/>
    <col min="8459" max="8459" width="3.7109375" style="799" customWidth="1"/>
    <col min="8460" max="8460" width="12.7109375" style="799" customWidth="1"/>
    <col min="8461" max="8461" width="52.7109375" style="799" customWidth="1"/>
    <col min="8462" max="8465" width="0" style="799" hidden="1" customWidth="1"/>
    <col min="8466" max="8466" width="12.28515625" style="799" customWidth="1"/>
    <col min="8467" max="8467" width="6.42578125" style="799" customWidth="1"/>
    <col min="8468" max="8468" width="12.28515625" style="799" customWidth="1"/>
    <col min="8469" max="8469" width="0" style="799" hidden="1" customWidth="1"/>
    <col min="8470" max="8470" width="3.7109375" style="799" customWidth="1"/>
    <col min="8471" max="8471" width="11.140625" style="799" bestFit="1" customWidth="1"/>
    <col min="8472" max="8473" width="10.5703125" style="799"/>
    <col min="8474" max="8474" width="11.140625" style="799" customWidth="1"/>
    <col min="8475" max="8704" width="10.5703125" style="799"/>
    <col min="8705" max="8712" width="0" style="799" hidden="1" customWidth="1"/>
    <col min="8713" max="8713" width="3.7109375" style="799" customWidth="1"/>
    <col min="8714" max="8714" width="3.85546875" style="799" customWidth="1"/>
    <col min="8715" max="8715" width="3.7109375" style="799" customWidth="1"/>
    <col min="8716" max="8716" width="12.7109375" style="799" customWidth="1"/>
    <col min="8717" max="8717" width="52.7109375" style="799" customWidth="1"/>
    <col min="8718" max="8721" width="0" style="799" hidden="1" customWidth="1"/>
    <col min="8722" max="8722" width="12.28515625" style="799" customWidth="1"/>
    <col min="8723" max="8723" width="6.42578125" style="799" customWidth="1"/>
    <col min="8724" max="8724" width="12.28515625" style="799" customWidth="1"/>
    <col min="8725" max="8725" width="0" style="799" hidden="1" customWidth="1"/>
    <col min="8726" max="8726" width="3.7109375" style="799" customWidth="1"/>
    <col min="8727" max="8727" width="11.140625" style="799" bestFit="1" customWidth="1"/>
    <col min="8728" max="8729" width="10.5703125" style="799"/>
    <col min="8730" max="8730" width="11.140625" style="799" customWidth="1"/>
    <col min="8731" max="8960" width="10.5703125" style="799"/>
    <col min="8961" max="8968" width="0" style="799" hidden="1" customWidth="1"/>
    <col min="8969" max="8969" width="3.7109375" style="799" customWidth="1"/>
    <col min="8970" max="8970" width="3.85546875" style="799" customWidth="1"/>
    <col min="8971" max="8971" width="3.7109375" style="799" customWidth="1"/>
    <col min="8972" max="8972" width="12.7109375" style="799" customWidth="1"/>
    <col min="8973" max="8973" width="52.7109375" style="799" customWidth="1"/>
    <col min="8974" max="8977" width="0" style="799" hidden="1" customWidth="1"/>
    <col min="8978" max="8978" width="12.28515625" style="799" customWidth="1"/>
    <col min="8979" max="8979" width="6.42578125" style="799" customWidth="1"/>
    <col min="8980" max="8980" width="12.28515625" style="799" customWidth="1"/>
    <col min="8981" max="8981" width="0" style="799" hidden="1" customWidth="1"/>
    <col min="8982" max="8982" width="3.7109375" style="799" customWidth="1"/>
    <col min="8983" max="8983" width="11.140625" style="799" bestFit="1" customWidth="1"/>
    <col min="8984" max="8985" width="10.5703125" style="799"/>
    <col min="8986" max="8986" width="11.140625" style="799" customWidth="1"/>
    <col min="8987" max="9216" width="10.5703125" style="799"/>
    <col min="9217" max="9224" width="0" style="799" hidden="1" customWidth="1"/>
    <col min="9225" max="9225" width="3.7109375" style="799" customWidth="1"/>
    <col min="9226" max="9226" width="3.85546875" style="799" customWidth="1"/>
    <col min="9227" max="9227" width="3.7109375" style="799" customWidth="1"/>
    <col min="9228" max="9228" width="12.7109375" style="799" customWidth="1"/>
    <col min="9229" max="9229" width="52.7109375" style="799" customWidth="1"/>
    <col min="9230" max="9233" width="0" style="799" hidden="1" customWidth="1"/>
    <col min="9234" max="9234" width="12.28515625" style="799" customWidth="1"/>
    <col min="9235" max="9235" width="6.42578125" style="799" customWidth="1"/>
    <col min="9236" max="9236" width="12.28515625" style="799" customWidth="1"/>
    <col min="9237" max="9237" width="0" style="799" hidden="1" customWidth="1"/>
    <col min="9238" max="9238" width="3.7109375" style="799" customWidth="1"/>
    <col min="9239" max="9239" width="11.140625" style="799" bestFit="1" customWidth="1"/>
    <col min="9240" max="9241" width="10.5703125" style="799"/>
    <col min="9242" max="9242" width="11.140625" style="799" customWidth="1"/>
    <col min="9243" max="9472" width="10.5703125" style="799"/>
    <col min="9473" max="9480" width="0" style="799" hidden="1" customWidth="1"/>
    <col min="9481" max="9481" width="3.7109375" style="799" customWidth="1"/>
    <col min="9482" max="9482" width="3.85546875" style="799" customWidth="1"/>
    <col min="9483" max="9483" width="3.7109375" style="799" customWidth="1"/>
    <col min="9484" max="9484" width="12.7109375" style="799" customWidth="1"/>
    <col min="9485" max="9485" width="52.7109375" style="799" customWidth="1"/>
    <col min="9486" max="9489" width="0" style="799" hidden="1" customWidth="1"/>
    <col min="9490" max="9490" width="12.28515625" style="799" customWidth="1"/>
    <col min="9491" max="9491" width="6.42578125" style="799" customWidth="1"/>
    <col min="9492" max="9492" width="12.28515625" style="799" customWidth="1"/>
    <col min="9493" max="9493" width="0" style="799" hidden="1" customWidth="1"/>
    <col min="9494" max="9494" width="3.7109375" style="799" customWidth="1"/>
    <col min="9495" max="9495" width="11.140625" style="799" bestFit="1" customWidth="1"/>
    <col min="9496" max="9497" width="10.5703125" style="799"/>
    <col min="9498" max="9498" width="11.140625" style="799" customWidth="1"/>
    <col min="9499" max="9728" width="10.5703125" style="799"/>
    <col min="9729" max="9736" width="0" style="799" hidden="1" customWidth="1"/>
    <col min="9737" max="9737" width="3.7109375" style="799" customWidth="1"/>
    <col min="9738" max="9738" width="3.85546875" style="799" customWidth="1"/>
    <col min="9739" max="9739" width="3.7109375" style="799" customWidth="1"/>
    <col min="9740" max="9740" width="12.7109375" style="799" customWidth="1"/>
    <col min="9741" max="9741" width="52.7109375" style="799" customWidth="1"/>
    <col min="9742" max="9745" width="0" style="799" hidden="1" customWidth="1"/>
    <col min="9746" max="9746" width="12.28515625" style="799" customWidth="1"/>
    <col min="9747" max="9747" width="6.42578125" style="799" customWidth="1"/>
    <col min="9748" max="9748" width="12.28515625" style="799" customWidth="1"/>
    <col min="9749" max="9749" width="0" style="799" hidden="1" customWidth="1"/>
    <col min="9750" max="9750" width="3.7109375" style="799" customWidth="1"/>
    <col min="9751" max="9751" width="11.140625" style="799" bestFit="1" customWidth="1"/>
    <col min="9752" max="9753" width="10.5703125" style="799"/>
    <col min="9754" max="9754" width="11.140625" style="799" customWidth="1"/>
    <col min="9755" max="9984" width="10.5703125" style="799"/>
    <col min="9985" max="9992" width="0" style="799" hidden="1" customWidth="1"/>
    <col min="9993" max="9993" width="3.7109375" style="799" customWidth="1"/>
    <col min="9994" max="9994" width="3.85546875" style="799" customWidth="1"/>
    <col min="9995" max="9995" width="3.7109375" style="799" customWidth="1"/>
    <col min="9996" max="9996" width="12.7109375" style="799" customWidth="1"/>
    <col min="9997" max="9997" width="52.7109375" style="799" customWidth="1"/>
    <col min="9998" max="10001" width="0" style="799" hidden="1" customWidth="1"/>
    <col min="10002" max="10002" width="12.28515625" style="799" customWidth="1"/>
    <col min="10003" max="10003" width="6.42578125" style="799" customWidth="1"/>
    <col min="10004" max="10004" width="12.28515625" style="799" customWidth="1"/>
    <col min="10005" max="10005" width="0" style="799" hidden="1" customWidth="1"/>
    <col min="10006" max="10006" width="3.7109375" style="799" customWidth="1"/>
    <col min="10007" max="10007" width="11.140625" style="799" bestFit="1" customWidth="1"/>
    <col min="10008" max="10009" width="10.5703125" style="799"/>
    <col min="10010" max="10010" width="11.140625" style="799" customWidth="1"/>
    <col min="10011" max="10240" width="10.5703125" style="799"/>
    <col min="10241" max="10248" width="0" style="799" hidden="1" customWidth="1"/>
    <col min="10249" max="10249" width="3.7109375" style="799" customWidth="1"/>
    <col min="10250" max="10250" width="3.85546875" style="799" customWidth="1"/>
    <col min="10251" max="10251" width="3.7109375" style="799" customWidth="1"/>
    <col min="10252" max="10252" width="12.7109375" style="799" customWidth="1"/>
    <col min="10253" max="10253" width="52.7109375" style="799" customWidth="1"/>
    <col min="10254" max="10257" width="0" style="799" hidden="1" customWidth="1"/>
    <col min="10258" max="10258" width="12.28515625" style="799" customWidth="1"/>
    <col min="10259" max="10259" width="6.42578125" style="799" customWidth="1"/>
    <col min="10260" max="10260" width="12.28515625" style="799" customWidth="1"/>
    <col min="10261" max="10261" width="0" style="799" hidden="1" customWidth="1"/>
    <col min="10262" max="10262" width="3.7109375" style="799" customWidth="1"/>
    <col min="10263" max="10263" width="11.140625" style="799" bestFit="1" customWidth="1"/>
    <col min="10264" max="10265" width="10.5703125" style="799"/>
    <col min="10266" max="10266" width="11.140625" style="799" customWidth="1"/>
    <col min="10267" max="10496" width="10.5703125" style="799"/>
    <col min="10497" max="10504" width="0" style="799" hidden="1" customWidth="1"/>
    <col min="10505" max="10505" width="3.7109375" style="799" customWidth="1"/>
    <col min="10506" max="10506" width="3.85546875" style="799" customWidth="1"/>
    <col min="10507" max="10507" width="3.7109375" style="799" customWidth="1"/>
    <col min="10508" max="10508" width="12.7109375" style="799" customWidth="1"/>
    <col min="10509" max="10509" width="52.7109375" style="799" customWidth="1"/>
    <col min="10510" max="10513" width="0" style="799" hidden="1" customWidth="1"/>
    <col min="10514" max="10514" width="12.28515625" style="799" customWidth="1"/>
    <col min="10515" max="10515" width="6.42578125" style="799" customWidth="1"/>
    <col min="10516" max="10516" width="12.28515625" style="799" customWidth="1"/>
    <col min="10517" max="10517" width="0" style="799" hidden="1" customWidth="1"/>
    <col min="10518" max="10518" width="3.7109375" style="799" customWidth="1"/>
    <col min="10519" max="10519" width="11.140625" style="799" bestFit="1" customWidth="1"/>
    <col min="10520" max="10521" width="10.5703125" style="799"/>
    <col min="10522" max="10522" width="11.140625" style="799" customWidth="1"/>
    <col min="10523" max="10752" width="10.5703125" style="799"/>
    <col min="10753" max="10760" width="0" style="799" hidden="1" customWidth="1"/>
    <col min="10761" max="10761" width="3.7109375" style="799" customWidth="1"/>
    <col min="10762" max="10762" width="3.85546875" style="799" customWidth="1"/>
    <col min="10763" max="10763" width="3.7109375" style="799" customWidth="1"/>
    <col min="10764" max="10764" width="12.7109375" style="799" customWidth="1"/>
    <col min="10765" max="10765" width="52.7109375" style="799" customWidth="1"/>
    <col min="10766" max="10769" width="0" style="799" hidden="1" customWidth="1"/>
    <col min="10770" max="10770" width="12.28515625" style="799" customWidth="1"/>
    <col min="10771" max="10771" width="6.42578125" style="799" customWidth="1"/>
    <col min="10772" max="10772" width="12.28515625" style="799" customWidth="1"/>
    <col min="10773" max="10773" width="0" style="799" hidden="1" customWidth="1"/>
    <col min="10774" max="10774" width="3.7109375" style="799" customWidth="1"/>
    <col min="10775" max="10775" width="11.140625" style="799" bestFit="1" customWidth="1"/>
    <col min="10776" max="10777" width="10.5703125" style="799"/>
    <col min="10778" max="10778" width="11.140625" style="799" customWidth="1"/>
    <col min="10779" max="11008" width="10.5703125" style="799"/>
    <col min="11009" max="11016" width="0" style="799" hidden="1" customWidth="1"/>
    <col min="11017" max="11017" width="3.7109375" style="799" customWidth="1"/>
    <col min="11018" max="11018" width="3.85546875" style="799" customWidth="1"/>
    <col min="11019" max="11019" width="3.7109375" style="799" customWidth="1"/>
    <col min="11020" max="11020" width="12.7109375" style="799" customWidth="1"/>
    <col min="11021" max="11021" width="52.7109375" style="799" customWidth="1"/>
    <col min="11022" max="11025" width="0" style="799" hidden="1" customWidth="1"/>
    <col min="11026" max="11026" width="12.28515625" style="799" customWidth="1"/>
    <col min="11027" max="11027" width="6.42578125" style="799" customWidth="1"/>
    <col min="11028" max="11028" width="12.28515625" style="799" customWidth="1"/>
    <col min="11029" max="11029" width="0" style="799" hidden="1" customWidth="1"/>
    <col min="11030" max="11030" width="3.7109375" style="799" customWidth="1"/>
    <col min="11031" max="11031" width="11.140625" style="799" bestFit="1" customWidth="1"/>
    <col min="11032" max="11033" width="10.5703125" style="799"/>
    <col min="11034" max="11034" width="11.140625" style="799" customWidth="1"/>
    <col min="11035" max="11264" width="10.5703125" style="799"/>
    <col min="11265" max="11272" width="0" style="799" hidden="1" customWidth="1"/>
    <col min="11273" max="11273" width="3.7109375" style="799" customWidth="1"/>
    <col min="11274" max="11274" width="3.85546875" style="799" customWidth="1"/>
    <col min="11275" max="11275" width="3.7109375" style="799" customWidth="1"/>
    <col min="11276" max="11276" width="12.7109375" style="799" customWidth="1"/>
    <col min="11277" max="11277" width="52.7109375" style="799" customWidth="1"/>
    <col min="11278" max="11281" width="0" style="799" hidden="1" customWidth="1"/>
    <col min="11282" max="11282" width="12.28515625" style="799" customWidth="1"/>
    <col min="11283" max="11283" width="6.42578125" style="799" customWidth="1"/>
    <col min="11284" max="11284" width="12.28515625" style="799" customWidth="1"/>
    <col min="11285" max="11285" width="0" style="799" hidden="1" customWidth="1"/>
    <col min="11286" max="11286" width="3.7109375" style="799" customWidth="1"/>
    <col min="11287" max="11287" width="11.140625" style="799" bestFit="1" customWidth="1"/>
    <col min="11288" max="11289" width="10.5703125" style="799"/>
    <col min="11290" max="11290" width="11.140625" style="799" customWidth="1"/>
    <col min="11291" max="11520" width="10.5703125" style="799"/>
    <col min="11521" max="11528" width="0" style="799" hidden="1" customWidth="1"/>
    <col min="11529" max="11529" width="3.7109375" style="799" customWidth="1"/>
    <col min="11530" max="11530" width="3.85546875" style="799" customWidth="1"/>
    <col min="11531" max="11531" width="3.7109375" style="799" customWidth="1"/>
    <col min="11532" max="11532" width="12.7109375" style="799" customWidth="1"/>
    <col min="11533" max="11533" width="52.7109375" style="799" customWidth="1"/>
    <col min="11534" max="11537" width="0" style="799" hidden="1" customWidth="1"/>
    <col min="11538" max="11538" width="12.28515625" style="799" customWidth="1"/>
    <col min="11539" max="11539" width="6.42578125" style="799" customWidth="1"/>
    <col min="11540" max="11540" width="12.28515625" style="799" customWidth="1"/>
    <col min="11541" max="11541" width="0" style="799" hidden="1" customWidth="1"/>
    <col min="11542" max="11542" width="3.7109375" style="799" customWidth="1"/>
    <col min="11543" max="11543" width="11.140625" style="799" bestFit="1" customWidth="1"/>
    <col min="11544" max="11545" width="10.5703125" style="799"/>
    <col min="11546" max="11546" width="11.140625" style="799" customWidth="1"/>
    <col min="11547" max="11776" width="10.5703125" style="799"/>
    <col min="11777" max="11784" width="0" style="799" hidden="1" customWidth="1"/>
    <col min="11785" max="11785" width="3.7109375" style="799" customWidth="1"/>
    <col min="11786" max="11786" width="3.85546875" style="799" customWidth="1"/>
    <col min="11787" max="11787" width="3.7109375" style="799" customWidth="1"/>
    <col min="11788" max="11788" width="12.7109375" style="799" customWidth="1"/>
    <col min="11789" max="11789" width="52.7109375" style="799" customWidth="1"/>
    <col min="11790" max="11793" width="0" style="799" hidden="1" customWidth="1"/>
    <col min="11794" max="11794" width="12.28515625" style="799" customWidth="1"/>
    <col min="11795" max="11795" width="6.42578125" style="799" customWidth="1"/>
    <col min="11796" max="11796" width="12.28515625" style="799" customWidth="1"/>
    <col min="11797" max="11797" width="0" style="799" hidden="1" customWidth="1"/>
    <col min="11798" max="11798" width="3.7109375" style="799" customWidth="1"/>
    <col min="11799" max="11799" width="11.140625" style="799" bestFit="1" customWidth="1"/>
    <col min="11800" max="11801" width="10.5703125" style="799"/>
    <col min="11802" max="11802" width="11.140625" style="799" customWidth="1"/>
    <col min="11803" max="12032" width="10.5703125" style="799"/>
    <col min="12033" max="12040" width="0" style="799" hidden="1" customWidth="1"/>
    <col min="12041" max="12041" width="3.7109375" style="799" customWidth="1"/>
    <col min="12042" max="12042" width="3.85546875" style="799" customWidth="1"/>
    <col min="12043" max="12043" width="3.7109375" style="799" customWidth="1"/>
    <col min="12044" max="12044" width="12.7109375" style="799" customWidth="1"/>
    <col min="12045" max="12045" width="52.7109375" style="799" customWidth="1"/>
    <col min="12046" max="12049" width="0" style="799" hidden="1" customWidth="1"/>
    <col min="12050" max="12050" width="12.28515625" style="799" customWidth="1"/>
    <col min="12051" max="12051" width="6.42578125" style="799" customWidth="1"/>
    <col min="12052" max="12052" width="12.28515625" style="799" customWidth="1"/>
    <col min="12053" max="12053" width="0" style="799" hidden="1" customWidth="1"/>
    <col min="12054" max="12054" width="3.7109375" style="799" customWidth="1"/>
    <col min="12055" max="12055" width="11.140625" style="799" bestFit="1" customWidth="1"/>
    <col min="12056" max="12057" width="10.5703125" style="799"/>
    <col min="12058" max="12058" width="11.140625" style="799" customWidth="1"/>
    <col min="12059" max="12288" width="10.5703125" style="799"/>
    <col min="12289" max="12296" width="0" style="799" hidden="1" customWidth="1"/>
    <col min="12297" max="12297" width="3.7109375" style="799" customWidth="1"/>
    <col min="12298" max="12298" width="3.85546875" style="799" customWidth="1"/>
    <col min="12299" max="12299" width="3.7109375" style="799" customWidth="1"/>
    <col min="12300" max="12300" width="12.7109375" style="799" customWidth="1"/>
    <col min="12301" max="12301" width="52.7109375" style="799" customWidth="1"/>
    <col min="12302" max="12305" width="0" style="799" hidden="1" customWidth="1"/>
    <col min="12306" max="12306" width="12.28515625" style="799" customWidth="1"/>
    <col min="12307" max="12307" width="6.42578125" style="799" customWidth="1"/>
    <col min="12308" max="12308" width="12.28515625" style="799" customWidth="1"/>
    <col min="12309" max="12309" width="0" style="799" hidden="1" customWidth="1"/>
    <col min="12310" max="12310" width="3.7109375" style="799" customWidth="1"/>
    <col min="12311" max="12311" width="11.140625" style="799" bestFit="1" customWidth="1"/>
    <col min="12312" max="12313" width="10.5703125" style="799"/>
    <col min="12314" max="12314" width="11.140625" style="799" customWidth="1"/>
    <col min="12315" max="12544" width="10.5703125" style="799"/>
    <col min="12545" max="12552" width="0" style="799" hidden="1" customWidth="1"/>
    <col min="12553" max="12553" width="3.7109375" style="799" customWidth="1"/>
    <col min="12554" max="12554" width="3.85546875" style="799" customWidth="1"/>
    <col min="12555" max="12555" width="3.7109375" style="799" customWidth="1"/>
    <col min="12556" max="12556" width="12.7109375" style="799" customWidth="1"/>
    <col min="12557" max="12557" width="52.7109375" style="799" customWidth="1"/>
    <col min="12558" max="12561" width="0" style="799" hidden="1" customWidth="1"/>
    <col min="12562" max="12562" width="12.28515625" style="799" customWidth="1"/>
    <col min="12563" max="12563" width="6.42578125" style="799" customWidth="1"/>
    <col min="12564" max="12564" width="12.28515625" style="799" customWidth="1"/>
    <col min="12565" max="12565" width="0" style="799" hidden="1" customWidth="1"/>
    <col min="12566" max="12566" width="3.7109375" style="799" customWidth="1"/>
    <col min="12567" max="12567" width="11.140625" style="799" bestFit="1" customWidth="1"/>
    <col min="12568" max="12569" width="10.5703125" style="799"/>
    <col min="12570" max="12570" width="11.140625" style="799" customWidth="1"/>
    <col min="12571" max="12800" width="10.5703125" style="799"/>
    <col min="12801" max="12808" width="0" style="799" hidden="1" customWidth="1"/>
    <col min="12809" max="12809" width="3.7109375" style="799" customWidth="1"/>
    <col min="12810" max="12810" width="3.85546875" style="799" customWidth="1"/>
    <col min="12811" max="12811" width="3.7109375" style="799" customWidth="1"/>
    <col min="12812" max="12812" width="12.7109375" style="799" customWidth="1"/>
    <col min="12813" max="12813" width="52.7109375" style="799" customWidth="1"/>
    <col min="12814" max="12817" width="0" style="799" hidden="1" customWidth="1"/>
    <col min="12818" max="12818" width="12.28515625" style="799" customWidth="1"/>
    <col min="12819" max="12819" width="6.42578125" style="799" customWidth="1"/>
    <col min="12820" max="12820" width="12.28515625" style="799" customWidth="1"/>
    <col min="12821" max="12821" width="0" style="799" hidden="1" customWidth="1"/>
    <col min="12822" max="12822" width="3.7109375" style="799" customWidth="1"/>
    <col min="12823" max="12823" width="11.140625" style="799" bestFit="1" customWidth="1"/>
    <col min="12824" max="12825" width="10.5703125" style="799"/>
    <col min="12826" max="12826" width="11.140625" style="799" customWidth="1"/>
    <col min="12827" max="13056" width="10.5703125" style="799"/>
    <col min="13057" max="13064" width="0" style="799" hidden="1" customWidth="1"/>
    <col min="13065" max="13065" width="3.7109375" style="799" customWidth="1"/>
    <col min="13066" max="13066" width="3.85546875" style="799" customWidth="1"/>
    <col min="13067" max="13067" width="3.7109375" style="799" customWidth="1"/>
    <col min="13068" max="13068" width="12.7109375" style="799" customWidth="1"/>
    <col min="13069" max="13069" width="52.7109375" style="799" customWidth="1"/>
    <col min="13070" max="13073" width="0" style="799" hidden="1" customWidth="1"/>
    <col min="13074" max="13074" width="12.28515625" style="799" customWidth="1"/>
    <col min="13075" max="13075" width="6.42578125" style="799" customWidth="1"/>
    <col min="13076" max="13076" width="12.28515625" style="799" customWidth="1"/>
    <col min="13077" max="13077" width="0" style="799" hidden="1" customWidth="1"/>
    <col min="13078" max="13078" width="3.7109375" style="799" customWidth="1"/>
    <col min="13079" max="13079" width="11.140625" style="799" bestFit="1" customWidth="1"/>
    <col min="13080" max="13081" width="10.5703125" style="799"/>
    <col min="13082" max="13082" width="11.140625" style="799" customWidth="1"/>
    <col min="13083" max="13312" width="10.5703125" style="799"/>
    <col min="13313" max="13320" width="0" style="799" hidden="1" customWidth="1"/>
    <col min="13321" max="13321" width="3.7109375" style="799" customWidth="1"/>
    <col min="13322" max="13322" width="3.85546875" style="799" customWidth="1"/>
    <col min="13323" max="13323" width="3.7109375" style="799" customWidth="1"/>
    <col min="13324" max="13324" width="12.7109375" style="799" customWidth="1"/>
    <col min="13325" max="13325" width="52.7109375" style="799" customWidth="1"/>
    <col min="13326" max="13329" width="0" style="799" hidden="1" customWidth="1"/>
    <col min="13330" max="13330" width="12.28515625" style="799" customWidth="1"/>
    <col min="13331" max="13331" width="6.42578125" style="799" customWidth="1"/>
    <col min="13332" max="13332" width="12.28515625" style="799" customWidth="1"/>
    <col min="13333" max="13333" width="0" style="799" hidden="1" customWidth="1"/>
    <col min="13334" max="13334" width="3.7109375" style="799" customWidth="1"/>
    <col min="13335" max="13335" width="11.140625" style="799" bestFit="1" customWidth="1"/>
    <col min="13336" max="13337" width="10.5703125" style="799"/>
    <col min="13338" max="13338" width="11.140625" style="799" customWidth="1"/>
    <col min="13339" max="13568" width="10.5703125" style="799"/>
    <col min="13569" max="13576" width="0" style="799" hidden="1" customWidth="1"/>
    <col min="13577" max="13577" width="3.7109375" style="799" customWidth="1"/>
    <col min="13578" max="13578" width="3.85546875" style="799" customWidth="1"/>
    <col min="13579" max="13579" width="3.7109375" style="799" customWidth="1"/>
    <col min="13580" max="13580" width="12.7109375" style="799" customWidth="1"/>
    <col min="13581" max="13581" width="52.7109375" style="799" customWidth="1"/>
    <col min="13582" max="13585" width="0" style="799" hidden="1" customWidth="1"/>
    <col min="13586" max="13586" width="12.28515625" style="799" customWidth="1"/>
    <col min="13587" max="13587" width="6.42578125" style="799" customWidth="1"/>
    <col min="13588" max="13588" width="12.28515625" style="799" customWidth="1"/>
    <col min="13589" max="13589" width="0" style="799" hidden="1" customWidth="1"/>
    <col min="13590" max="13590" width="3.7109375" style="799" customWidth="1"/>
    <col min="13591" max="13591" width="11.140625" style="799" bestFit="1" customWidth="1"/>
    <col min="13592" max="13593" width="10.5703125" style="799"/>
    <col min="13594" max="13594" width="11.140625" style="799" customWidth="1"/>
    <col min="13595" max="13824" width="10.5703125" style="799"/>
    <col min="13825" max="13832" width="0" style="799" hidden="1" customWidth="1"/>
    <col min="13833" max="13833" width="3.7109375" style="799" customWidth="1"/>
    <col min="13834" max="13834" width="3.85546875" style="799" customWidth="1"/>
    <col min="13835" max="13835" width="3.7109375" style="799" customWidth="1"/>
    <col min="13836" max="13836" width="12.7109375" style="799" customWidth="1"/>
    <col min="13837" max="13837" width="52.7109375" style="799" customWidth="1"/>
    <col min="13838" max="13841" width="0" style="799" hidden="1" customWidth="1"/>
    <col min="13842" max="13842" width="12.28515625" style="799" customWidth="1"/>
    <col min="13843" max="13843" width="6.42578125" style="799" customWidth="1"/>
    <col min="13844" max="13844" width="12.28515625" style="799" customWidth="1"/>
    <col min="13845" max="13845" width="0" style="799" hidden="1" customWidth="1"/>
    <col min="13846" max="13846" width="3.7109375" style="799" customWidth="1"/>
    <col min="13847" max="13847" width="11.140625" style="799" bestFit="1" customWidth="1"/>
    <col min="13848" max="13849" width="10.5703125" style="799"/>
    <col min="13850" max="13850" width="11.140625" style="799" customWidth="1"/>
    <col min="13851" max="14080" width="10.5703125" style="799"/>
    <col min="14081" max="14088" width="0" style="799" hidden="1" customWidth="1"/>
    <col min="14089" max="14089" width="3.7109375" style="799" customWidth="1"/>
    <col min="14090" max="14090" width="3.85546875" style="799" customWidth="1"/>
    <col min="14091" max="14091" width="3.7109375" style="799" customWidth="1"/>
    <col min="14092" max="14092" width="12.7109375" style="799" customWidth="1"/>
    <col min="14093" max="14093" width="52.7109375" style="799" customWidth="1"/>
    <col min="14094" max="14097" width="0" style="799" hidden="1" customWidth="1"/>
    <col min="14098" max="14098" width="12.28515625" style="799" customWidth="1"/>
    <col min="14099" max="14099" width="6.42578125" style="799" customWidth="1"/>
    <col min="14100" max="14100" width="12.28515625" style="799" customWidth="1"/>
    <col min="14101" max="14101" width="0" style="799" hidden="1" customWidth="1"/>
    <col min="14102" max="14102" width="3.7109375" style="799" customWidth="1"/>
    <col min="14103" max="14103" width="11.140625" style="799" bestFit="1" customWidth="1"/>
    <col min="14104" max="14105" width="10.5703125" style="799"/>
    <col min="14106" max="14106" width="11.140625" style="799" customWidth="1"/>
    <col min="14107" max="14336" width="10.5703125" style="799"/>
    <col min="14337" max="14344" width="0" style="799" hidden="1" customWidth="1"/>
    <col min="14345" max="14345" width="3.7109375" style="799" customWidth="1"/>
    <col min="14346" max="14346" width="3.85546875" style="799" customWidth="1"/>
    <col min="14347" max="14347" width="3.7109375" style="799" customWidth="1"/>
    <col min="14348" max="14348" width="12.7109375" style="799" customWidth="1"/>
    <col min="14349" max="14349" width="52.7109375" style="799" customWidth="1"/>
    <col min="14350" max="14353" width="0" style="799" hidden="1" customWidth="1"/>
    <col min="14354" max="14354" width="12.28515625" style="799" customWidth="1"/>
    <col min="14355" max="14355" width="6.42578125" style="799" customWidth="1"/>
    <col min="14356" max="14356" width="12.28515625" style="799" customWidth="1"/>
    <col min="14357" max="14357" width="0" style="799" hidden="1" customWidth="1"/>
    <col min="14358" max="14358" width="3.7109375" style="799" customWidth="1"/>
    <col min="14359" max="14359" width="11.140625" style="799" bestFit="1" customWidth="1"/>
    <col min="14360" max="14361" width="10.5703125" style="799"/>
    <col min="14362" max="14362" width="11.140625" style="799" customWidth="1"/>
    <col min="14363" max="14592" width="10.5703125" style="799"/>
    <col min="14593" max="14600" width="0" style="799" hidden="1" customWidth="1"/>
    <col min="14601" max="14601" width="3.7109375" style="799" customWidth="1"/>
    <col min="14602" max="14602" width="3.85546875" style="799" customWidth="1"/>
    <col min="14603" max="14603" width="3.7109375" style="799" customWidth="1"/>
    <col min="14604" max="14604" width="12.7109375" style="799" customWidth="1"/>
    <col min="14605" max="14605" width="52.7109375" style="799" customWidth="1"/>
    <col min="14606" max="14609" width="0" style="799" hidden="1" customWidth="1"/>
    <col min="14610" max="14610" width="12.28515625" style="799" customWidth="1"/>
    <col min="14611" max="14611" width="6.42578125" style="799" customWidth="1"/>
    <col min="14612" max="14612" width="12.28515625" style="799" customWidth="1"/>
    <col min="14613" max="14613" width="0" style="799" hidden="1" customWidth="1"/>
    <col min="14614" max="14614" width="3.7109375" style="799" customWidth="1"/>
    <col min="14615" max="14615" width="11.140625" style="799" bestFit="1" customWidth="1"/>
    <col min="14616" max="14617" width="10.5703125" style="799"/>
    <col min="14618" max="14618" width="11.140625" style="799" customWidth="1"/>
    <col min="14619" max="14848" width="10.5703125" style="799"/>
    <col min="14849" max="14856" width="0" style="799" hidden="1" customWidth="1"/>
    <col min="14857" max="14857" width="3.7109375" style="799" customWidth="1"/>
    <col min="14858" max="14858" width="3.85546875" style="799" customWidth="1"/>
    <col min="14859" max="14859" width="3.7109375" style="799" customWidth="1"/>
    <col min="14860" max="14860" width="12.7109375" style="799" customWidth="1"/>
    <col min="14861" max="14861" width="52.7109375" style="799" customWidth="1"/>
    <col min="14862" max="14865" width="0" style="799" hidden="1" customWidth="1"/>
    <col min="14866" max="14866" width="12.28515625" style="799" customWidth="1"/>
    <col min="14867" max="14867" width="6.42578125" style="799" customWidth="1"/>
    <col min="14868" max="14868" width="12.28515625" style="799" customWidth="1"/>
    <col min="14869" max="14869" width="0" style="799" hidden="1" customWidth="1"/>
    <col min="14870" max="14870" width="3.7109375" style="799" customWidth="1"/>
    <col min="14871" max="14871" width="11.140625" style="799" bestFit="1" customWidth="1"/>
    <col min="14872" max="14873" width="10.5703125" style="799"/>
    <col min="14874" max="14874" width="11.140625" style="799" customWidth="1"/>
    <col min="14875" max="15104" width="10.5703125" style="799"/>
    <col min="15105" max="15112" width="0" style="799" hidden="1" customWidth="1"/>
    <col min="15113" max="15113" width="3.7109375" style="799" customWidth="1"/>
    <col min="15114" max="15114" width="3.85546875" style="799" customWidth="1"/>
    <col min="15115" max="15115" width="3.7109375" style="799" customWidth="1"/>
    <col min="15116" max="15116" width="12.7109375" style="799" customWidth="1"/>
    <col min="15117" max="15117" width="52.7109375" style="799" customWidth="1"/>
    <col min="15118" max="15121" width="0" style="799" hidden="1" customWidth="1"/>
    <col min="15122" max="15122" width="12.28515625" style="799" customWidth="1"/>
    <col min="15123" max="15123" width="6.42578125" style="799" customWidth="1"/>
    <col min="15124" max="15124" width="12.28515625" style="799" customWidth="1"/>
    <col min="15125" max="15125" width="0" style="799" hidden="1" customWidth="1"/>
    <col min="15126" max="15126" width="3.7109375" style="799" customWidth="1"/>
    <col min="15127" max="15127" width="11.140625" style="799" bestFit="1" customWidth="1"/>
    <col min="15128" max="15129" width="10.5703125" style="799"/>
    <col min="15130" max="15130" width="11.140625" style="799" customWidth="1"/>
    <col min="15131" max="15360" width="10.5703125" style="799"/>
    <col min="15361" max="15368" width="0" style="799" hidden="1" customWidth="1"/>
    <col min="15369" max="15369" width="3.7109375" style="799" customWidth="1"/>
    <col min="15370" max="15370" width="3.85546875" style="799" customWidth="1"/>
    <col min="15371" max="15371" width="3.7109375" style="799" customWidth="1"/>
    <col min="15372" max="15372" width="12.7109375" style="799" customWidth="1"/>
    <col min="15373" max="15373" width="52.7109375" style="799" customWidth="1"/>
    <col min="15374" max="15377" width="0" style="799" hidden="1" customWidth="1"/>
    <col min="15378" max="15378" width="12.28515625" style="799" customWidth="1"/>
    <col min="15379" max="15379" width="6.42578125" style="799" customWidth="1"/>
    <col min="15380" max="15380" width="12.28515625" style="799" customWidth="1"/>
    <col min="15381" max="15381" width="0" style="799" hidden="1" customWidth="1"/>
    <col min="15382" max="15382" width="3.7109375" style="799" customWidth="1"/>
    <col min="15383" max="15383" width="11.140625" style="799" bestFit="1" customWidth="1"/>
    <col min="15384" max="15385" width="10.5703125" style="799"/>
    <col min="15386" max="15386" width="11.140625" style="799" customWidth="1"/>
    <col min="15387" max="15616" width="10.5703125" style="799"/>
    <col min="15617" max="15624" width="0" style="799" hidden="1" customWidth="1"/>
    <col min="15625" max="15625" width="3.7109375" style="799" customWidth="1"/>
    <col min="15626" max="15626" width="3.85546875" style="799" customWidth="1"/>
    <col min="15627" max="15627" width="3.7109375" style="799" customWidth="1"/>
    <col min="15628" max="15628" width="12.7109375" style="799" customWidth="1"/>
    <col min="15629" max="15629" width="52.7109375" style="799" customWidth="1"/>
    <col min="15630" max="15633" width="0" style="799" hidden="1" customWidth="1"/>
    <col min="15634" max="15634" width="12.28515625" style="799" customWidth="1"/>
    <col min="15635" max="15635" width="6.42578125" style="799" customWidth="1"/>
    <col min="15636" max="15636" width="12.28515625" style="799" customWidth="1"/>
    <col min="15637" max="15637" width="0" style="799" hidden="1" customWidth="1"/>
    <col min="15638" max="15638" width="3.7109375" style="799" customWidth="1"/>
    <col min="15639" max="15639" width="11.140625" style="799" bestFit="1" customWidth="1"/>
    <col min="15640" max="15641" width="10.5703125" style="799"/>
    <col min="15642" max="15642" width="11.140625" style="799" customWidth="1"/>
    <col min="15643" max="15872" width="10.5703125" style="799"/>
    <col min="15873" max="15880" width="0" style="799" hidden="1" customWidth="1"/>
    <col min="15881" max="15881" width="3.7109375" style="799" customWidth="1"/>
    <col min="15882" max="15882" width="3.85546875" style="799" customWidth="1"/>
    <col min="15883" max="15883" width="3.7109375" style="799" customWidth="1"/>
    <col min="15884" max="15884" width="12.7109375" style="799" customWidth="1"/>
    <col min="15885" max="15885" width="52.7109375" style="799" customWidth="1"/>
    <col min="15886" max="15889" width="0" style="799" hidden="1" customWidth="1"/>
    <col min="15890" max="15890" width="12.28515625" style="799" customWidth="1"/>
    <col min="15891" max="15891" width="6.42578125" style="799" customWidth="1"/>
    <col min="15892" max="15892" width="12.28515625" style="799" customWidth="1"/>
    <col min="15893" max="15893" width="0" style="799" hidden="1" customWidth="1"/>
    <col min="15894" max="15894" width="3.7109375" style="799" customWidth="1"/>
    <col min="15895" max="15895" width="11.140625" style="799" bestFit="1" customWidth="1"/>
    <col min="15896" max="15897" width="10.5703125" style="799"/>
    <col min="15898" max="15898" width="11.140625" style="799" customWidth="1"/>
    <col min="15899" max="16128" width="10.5703125" style="799"/>
    <col min="16129" max="16136" width="0" style="799" hidden="1" customWidth="1"/>
    <col min="16137" max="16137" width="3.7109375" style="799" customWidth="1"/>
    <col min="16138" max="16138" width="3.85546875" style="799" customWidth="1"/>
    <col min="16139" max="16139" width="3.7109375" style="799" customWidth="1"/>
    <col min="16140" max="16140" width="12.7109375" style="799" customWidth="1"/>
    <col min="16141" max="16141" width="52.7109375" style="799" customWidth="1"/>
    <col min="16142" max="16145" width="0" style="799" hidden="1" customWidth="1"/>
    <col min="16146" max="16146" width="12.28515625" style="799" customWidth="1"/>
    <col min="16147" max="16147" width="6.42578125" style="799" customWidth="1"/>
    <col min="16148" max="16148" width="12.28515625" style="799" customWidth="1"/>
    <col min="16149" max="16149" width="0" style="799" hidden="1" customWidth="1"/>
    <col min="16150" max="16150" width="3.7109375" style="799" customWidth="1"/>
    <col min="16151" max="16151" width="11.140625" style="799" bestFit="1" customWidth="1"/>
    <col min="16152" max="16153" width="10.5703125" style="799"/>
    <col min="16154" max="16154" width="11.140625" style="799" customWidth="1"/>
    <col min="16155" max="16384" width="10.5703125" style="799"/>
  </cols>
  <sheetData>
    <row r="1" spans="1:34" hidden="1">
      <c r="Q1" s="768"/>
      <c r="R1" s="768"/>
    </row>
    <row r="2" spans="1:34" hidden="1">
      <c r="U2" s="768"/>
    </row>
    <row r="3" spans="1:34" hidden="1"/>
    <row r="4" spans="1:34" ht="3" customHeight="1">
      <c r="J4" s="686"/>
      <c r="K4" s="686"/>
      <c r="L4" s="754"/>
      <c r="M4" s="754"/>
      <c r="N4" s="754"/>
      <c r="O4" s="804"/>
      <c r="P4" s="804"/>
      <c r="Q4" s="804"/>
      <c r="R4" s="804"/>
      <c r="S4" s="804"/>
      <c r="T4" s="804"/>
      <c r="U4" s="804"/>
    </row>
    <row r="5" spans="1:34" ht="22.5" customHeight="1">
      <c r="J5" s="686"/>
      <c r="K5" s="686"/>
      <c r="L5" s="1223" t="s">
        <v>632</v>
      </c>
      <c r="M5" s="1223"/>
      <c r="N5" s="1223"/>
      <c r="O5" s="1223"/>
      <c r="P5" s="1223"/>
      <c r="Q5" s="1223"/>
      <c r="R5" s="1223"/>
      <c r="S5" s="1223"/>
      <c r="T5" s="1223"/>
      <c r="U5" s="664"/>
    </row>
    <row r="6" spans="1:34" ht="3" customHeight="1">
      <c r="J6" s="686"/>
      <c r="K6" s="686"/>
      <c r="L6" s="754"/>
      <c r="M6" s="754"/>
      <c r="N6" s="754"/>
      <c r="O6" s="755"/>
      <c r="P6" s="755"/>
      <c r="Q6" s="755"/>
      <c r="R6" s="755"/>
      <c r="S6" s="755"/>
      <c r="T6" s="755"/>
      <c r="U6" s="755"/>
      <c r="V6" s="804"/>
    </row>
    <row r="7" spans="1:34" ht="33.75">
      <c r="J7" s="686"/>
      <c r="K7" s="686"/>
      <c r="L7" s="754"/>
      <c r="M7" s="617" t="s">
        <v>746</v>
      </c>
      <c r="N7" s="754"/>
      <c r="O7" s="1245"/>
      <c r="P7" s="1246"/>
      <c r="Q7" s="1246"/>
      <c r="R7" s="1246"/>
      <c r="S7" s="1246"/>
      <c r="T7" s="1247"/>
      <c r="U7" s="767"/>
      <c r="V7" s="804"/>
    </row>
    <row r="8" spans="1:34" s="828" customFormat="1" ht="5.25">
      <c r="A8" s="808"/>
      <c r="B8" s="808"/>
      <c r="C8" s="808"/>
      <c r="D8" s="808"/>
      <c r="E8" s="808"/>
      <c r="F8" s="808"/>
      <c r="G8" s="807"/>
      <c r="H8" s="807"/>
      <c r="I8" s="794"/>
      <c r="J8" s="795"/>
      <c r="K8" s="795"/>
      <c r="L8" s="796"/>
      <c r="M8" s="796"/>
      <c r="N8" s="796"/>
      <c r="O8" s="831"/>
      <c r="P8" s="831"/>
      <c r="Q8" s="831"/>
      <c r="R8" s="831"/>
      <c r="S8" s="831"/>
      <c r="T8" s="831"/>
      <c r="U8" s="832"/>
      <c r="V8" s="833"/>
      <c r="X8" s="808"/>
      <c r="Y8" s="808"/>
      <c r="Z8" s="808"/>
      <c r="AA8" s="808"/>
      <c r="AB8" s="808"/>
      <c r="AC8" s="808"/>
      <c r="AD8" s="808"/>
      <c r="AE8" s="808"/>
      <c r="AF8" s="808"/>
      <c r="AG8" s="808"/>
      <c r="AH8" s="808"/>
    </row>
    <row r="9" spans="1:34" s="570" customFormat="1" ht="22.5">
      <c r="A9" s="771"/>
      <c r="B9" s="771"/>
      <c r="C9" s="771"/>
      <c r="D9" s="771"/>
      <c r="E9" s="771"/>
      <c r="F9" s="771"/>
      <c r="G9" s="771"/>
      <c r="H9" s="771"/>
      <c r="L9" s="499"/>
      <c r="M9" s="617" t="s">
        <v>503</v>
      </c>
      <c r="N9" s="666"/>
      <c r="O9" s="1229" t="str">
        <f>IF(NameOrPr_ch="",IF(NameOrPr="","",NameOrPr),NameOrPr_ch)</f>
        <v>Региональная служба по тарифам Ростовской области</v>
      </c>
      <c r="P9" s="1229"/>
      <c r="Q9" s="1229"/>
      <c r="R9" s="1229"/>
      <c r="S9" s="1229"/>
      <c r="T9" s="1229"/>
      <c r="U9" s="767"/>
      <c r="V9" s="767"/>
      <c r="W9" s="519"/>
      <c r="X9" s="771"/>
      <c r="Y9" s="771"/>
      <c r="Z9" s="771"/>
      <c r="AA9" s="771"/>
      <c r="AB9" s="771"/>
      <c r="AC9" s="771"/>
      <c r="AD9" s="771"/>
      <c r="AE9" s="771"/>
      <c r="AF9" s="771"/>
      <c r="AG9" s="771"/>
      <c r="AH9" s="771"/>
    </row>
    <row r="10" spans="1:34" s="570" customFormat="1" ht="18.75">
      <c r="A10" s="771"/>
      <c r="B10" s="771"/>
      <c r="C10" s="771"/>
      <c r="D10" s="771"/>
      <c r="E10" s="771"/>
      <c r="F10" s="771"/>
      <c r="G10" s="771"/>
      <c r="H10" s="771"/>
      <c r="L10" s="499"/>
      <c r="M10" s="617" t="s">
        <v>597</v>
      </c>
      <c r="N10" s="666"/>
      <c r="O10" s="1229" t="str">
        <f>IF(datePr_ch="",IF(datePr="","",datePr),datePr_ch)</f>
        <v>17.12.2018</v>
      </c>
      <c r="P10" s="1229"/>
      <c r="Q10" s="1229"/>
      <c r="R10" s="1229"/>
      <c r="S10" s="1229"/>
      <c r="T10" s="1229"/>
      <c r="U10" s="767"/>
      <c r="V10" s="767"/>
      <c r="W10" s="519"/>
      <c r="X10" s="771"/>
      <c r="Y10" s="771"/>
      <c r="Z10" s="771"/>
      <c r="AA10" s="771"/>
      <c r="AB10" s="771"/>
      <c r="AC10" s="771"/>
      <c r="AD10" s="771"/>
      <c r="AE10" s="771"/>
      <c r="AF10" s="771"/>
      <c r="AG10" s="771"/>
      <c r="AH10" s="771"/>
    </row>
    <row r="11" spans="1:34" s="570" customFormat="1" ht="18.75">
      <c r="A11" s="771"/>
      <c r="B11" s="771"/>
      <c r="C11" s="771"/>
      <c r="D11" s="771"/>
      <c r="E11" s="771"/>
      <c r="F11" s="771"/>
      <c r="G11" s="771"/>
      <c r="H11" s="771"/>
      <c r="L11" s="761"/>
      <c r="M11" s="617" t="s">
        <v>596</v>
      </c>
      <c r="N11" s="666"/>
      <c r="O11" s="1229" t="str">
        <f>IF(numberPr_ch="",IF(numberPr="","",numberPr),numberPr_ch)</f>
        <v>83/55</v>
      </c>
      <c r="P11" s="1229"/>
      <c r="Q11" s="1229"/>
      <c r="R11" s="1229"/>
      <c r="S11" s="1229"/>
      <c r="T11" s="1229"/>
      <c r="U11" s="767"/>
      <c r="V11" s="767"/>
      <c r="W11" s="519"/>
      <c r="X11" s="771"/>
      <c r="Y11" s="771"/>
      <c r="Z11" s="771"/>
      <c r="AA11" s="771"/>
      <c r="AB11" s="771"/>
      <c r="AC11" s="771"/>
      <c r="AD11" s="771"/>
      <c r="AE11" s="771"/>
      <c r="AF11" s="771"/>
      <c r="AG11" s="771"/>
      <c r="AH11" s="771"/>
    </row>
    <row r="12" spans="1:34" s="570" customFormat="1" ht="18.75">
      <c r="A12" s="771"/>
      <c r="B12" s="771"/>
      <c r="C12" s="771"/>
      <c r="D12" s="771"/>
      <c r="E12" s="771"/>
      <c r="F12" s="771"/>
      <c r="G12" s="771"/>
      <c r="H12" s="771"/>
      <c r="L12" s="761"/>
      <c r="M12" s="617" t="s">
        <v>502</v>
      </c>
      <c r="N12" s="666"/>
      <c r="O12" s="1229" t="str">
        <f>IF(IstPub_ch="",IF(IstPub="","",IstPub),IstPub_ch)</f>
        <v>www.rst.donland.ru</v>
      </c>
      <c r="P12" s="1229"/>
      <c r="Q12" s="1229"/>
      <c r="R12" s="1229"/>
      <c r="S12" s="1229"/>
      <c r="T12" s="1229"/>
      <c r="U12" s="767"/>
      <c r="V12" s="767"/>
      <c r="W12" s="519"/>
      <c r="X12" s="771"/>
      <c r="Y12" s="771"/>
      <c r="Z12" s="771"/>
      <c r="AA12" s="771"/>
      <c r="AB12" s="771"/>
      <c r="AC12" s="771"/>
      <c r="AD12" s="771"/>
      <c r="AE12" s="771"/>
      <c r="AF12" s="771"/>
      <c r="AG12" s="771"/>
      <c r="AH12" s="771"/>
    </row>
    <row r="13" spans="1:34" s="570" customFormat="1" ht="11.25">
      <c r="A13" s="771"/>
      <c r="B13" s="771"/>
      <c r="C13" s="771"/>
      <c r="D13" s="771"/>
      <c r="E13" s="771"/>
      <c r="F13" s="771"/>
      <c r="G13" s="771"/>
      <c r="H13" s="771"/>
      <c r="L13" s="1224"/>
      <c r="M13" s="1224"/>
      <c r="N13" s="779"/>
      <c r="O13" s="767"/>
      <c r="P13" s="767"/>
      <c r="Q13" s="767"/>
      <c r="R13" s="767"/>
      <c r="S13" s="767"/>
      <c r="T13" s="767"/>
      <c r="U13" s="770" t="s">
        <v>373</v>
      </c>
      <c r="X13" s="771"/>
      <c r="Y13" s="771"/>
      <c r="Z13" s="771"/>
      <c r="AA13" s="771"/>
      <c r="AB13" s="771"/>
      <c r="AC13" s="771"/>
      <c r="AD13" s="771"/>
      <c r="AE13" s="771"/>
      <c r="AF13" s="771"/>
      <c r="AG13" s="771"/>
      <c r="AH13" s="771"/>
    </row>
    <row r="14" spans="1:34">
      <c r="J14" s="686"/>
      <c r="K14" s="686"/>
      <c r="L14" s="754"/>
      <c r="M14" s="754"/>
      <c r="N14" s="502"/>
      <c r="O14" s="1230"/>
      <c r="P14" s="1230"/>
      <c r="Q14" s="1230"/>
      <c r="R14" s="1230"/>
      <c r="S14" s="1230"/>
      <c r="T14" s="1230"/>
      <c r="U14" s="1230"/>
    </row>
    <row r="15" spans="1:34">
      <c r="J15" s="686"/>
      <c r="K15" s="686"/>
      <c r="L15" s="1161" t="s">
        <v>454</v>
      </c>
      <c r="M15" s="1161"/>
      <c r="N15" s="1161"/>
      <c r="O15" s="1161"/>
      <c r="P15" s="1161"/>
      <c r="Q15" s="1161"/>
      <c r="R15" s="1161"/>
      <c r="S15" s="1161"/>
      <c r="T15" s="1161"/>
      <c r="U15" s="1161"/>
      <c r="V15" s="1161"/>
      <c r="W15" s="1161" t="s">
        <v>455</v>
      </c>
    </row>
    <row r="16" spans="1:34" ht="14.25" customHeight="1">
      <c r="J16" s="686"/>
      <c r="K16" s="686"/>
      <c r="L16" s="1236" t="s">
        <v>92</v>
      </c>
      <c r="M16" s="1236" t="s">
        <v>640</v>
      </c>
      <c r="N16" s="661"/>
      <c r="O16" s="1237" t="s">
        <v>642</v>
      </c>
      <c r="P16" s="1238"/>
      <c r="Q16" s="1238"/>
      <c r="R16" s="1238"/>
      <c r="S16" s="1238"/>
      <c r="T16" s="1239"/>
      <c r="U16" s="1220" t="s">
        <v>341</v>
      </c>
      <c r="V16" s="1233" t="s">
        <v>275</v>
      </c>
      <c r="W16" s="1161"/>
    </row>
    <row r="17" spans="1:36" ht="14.25" customHeight="1">
      <c r="J17" s="686"/>
      <c r="K17" s="686"/>
      <c r="L17" s="1236"/>
      <c r="M17" s="1236"/>
      <c r="N17" s="662"/>
      <c r="O17" s="1242" t="s">
        <v>606</v>
      </c>
      <c r="P17" s="1240" t="s">
        <v>271</v>
      </c>
      <c r="Q17" s="1241"/>
      <c r="R17" s="1217" t="s">
        <v>655</v>
      </c>
      <c r="S17" s="1218"/>
      <c r="T17" s="1219"/>
      <c r="U17" s="1221"/>
      <c r="V17" s="1234"/>
      <c r="W17" s="1161"/>
    </row>
    <row r="18" spans="1:36" ht="33.75" customHeight="1">
      <c r="J18" s="686"/>
      <c r="K18" s="686"/>
      <c r="L18" s="1236"/>
      <c r="M18" s="1236"/>
      <c r="N18" s="663"/>
      <c r="O18" s="1243"/>
      <c r="P18" s="756" t="s">
        <v>607</v>
      </c>
      <c r="Q18" s="756" t="s">
        <v>6</v>
      </c>
      <c r="R18" s="780" t="s">
        <v>274</v>
      </c>
      <c r="S18" s="1231" t="s">
        <v>273</v>
      </c>
      <c r="T18" s="1232"/>
      <c r="U18" s="1222"/>
      <c r="V18" s="1235"/>
      <c r="W18" s="1161"/>
    </row>
    <row r="19" spans="1:36">
      <c r="J19" s="686"/>
      <c r="K19" s="569">
        <v>1</v>
      </c>
      <c r="L19" s="647" t="s">
        <v>93</v>
      </c>
      <c r="M19" s="647" t="s">
        <v>49</v>
      </c>
      <c r="N19" s="649" t="str">
        <f ca="1">OFFSET(N19,0,-1)</f>
        <v>2</v>
      </c>
      <c r="O19" s="778">
        <f ca="1">OFFSET(O19,0,-1)+1</f>
        <v>3</v>
      </c>
      <c r="P19" s="778">
        <f ca="1">OFFSET(P19,0,-1)+1</f>
        <v>4</v>
      </c>
      <c r="Q19" s="778">
        <f ca="1">OFFSET(Q19,0,-1)+1</f>
        <v>5</v>
      </c>
      <c r="R19" s="778">
        <f ca="1">OFFSET(R19,0,-1)+1</f>
        <v>6</v>
      </c>
      <c r="S19" s="1225">
        <f ca="1">OFFSET(S19,0,-1)+1</f>
        <v>7</v>
      </c>
      <c r="T19" s="1225"/>
      <c r="U19" s="778">
        <f ca="1">OFFSET(U19,0,-2)+1</f>
        <v>8</v>
      </c>
      <c r="V19" s="649">
        <f ca="1">OFFSET(V19,0,-1)</f>
        <v>8</v>
      </c>
      <c r="W19" s="778">
        <f ca="1">OFFSET(W19,0,-1)+1</f>
        <v>9</v>
      </c>
    </row>
    <row r="20" spans="1:36" ht="22.5">
      <c r="A20" s="1209">
        <v>1</v>
      </c>
      <c r="B20" s="883"/>
      <c r="C20" s="883"/>
      <c r="D20" s="883"/>
      <c r="E20" s="884"/>
      <c r="F20" s="885"/>
      <c r="G20" s="885"/>
      <c r="H20" s="885"/>
      <c r="I20" s="886"/>
      <c r="J20" s="881"/>
      <c r="K20" s="888"/>
      <c r="L20" s="781">
        <f>mergeValue(A20)</f>
        <v>1</v>
      </c>
      <c r="M20" s="641" t="s">
        <v>20</v>
      </c>
      <c r="N20" s="646"/>
      <c r="O20" s="1210"/>
      <c r="P20" s="1210"/>
      <c r="Q20" s="1210"/>
      <c r="R20" s="1210"/>
      <c r="S20" s="1210"/>
      <c r="T20" s="1210"/>
      <c r="U20" s="1210"/>
      <c r="V20" s="1210"/>
      <c r="W20" s="630" t="s">
        <v>477</v>
      </c>
      <c r="Y20" s="829"/>
      <c r="Z20" s="829" t="str">
        <f t="shared" ref="Z20:Z33" si="0">IF(M20="","",M20 )</f>
        <v>Наименование тарифа</v>
      </c>
      <c r="AA20" s="829"/>
      <c r="AB20" s="829"/>
      <c r="AC20" s="829"/>
      <c r="AI20" s="808"/>
      <c r="AJ20" s="808"/>
    </row>
    <row r="21" spans="1:36" ht="22.5">
      <c r="A21" s="1209"/>
      <c r="B21" s="1209">
        <v>1</v>
      </c>
      <c r="C21" s="883"/>
      <c r="D21" s="883"/>
      <c r="E21" s="885"/>
      <c r="F21" s="885"/>
      <c r="G21" s="885"/>
      <c r="H21" s="885"/>
      <c r="I21" s="880"/>
      <c r="J21" s="879"/>
      <c r="K21" s="882"/>
      <c r="L21" s="781" t="str">
        <f>mergeValue(A21) &amp;"."&amp; mergeValue(B21)</f>
        <v>1.1</v>
      </c>
      <c r="M21" s="692" t="s">
        <v>16</v>
      </c>
      <c r="N21" s="646"/>
      <c r="O21" s="1210"/>
      <c r="P21" s="1210"/>
      <c r="Q21" s="1210"/>
      <c r="R21" s="1210"/>
      <c r="S21" s="1210"/>
      <c r="T21" s="1210"/>
      <c r="U21" s="1210"/>
      <c r="V21" s="1210"/>
      <c r="W21" s="630" t="s">
        <v>478</v>
      </c>
      <c r="Y21" s="829"/>
      <c r="Z21" s="829" t="str">
        <f t="shared" si="0"/>
        <v>Территория действия тарифа</v>
      </c>
      <c r="AA21" s="829"/>
      <c r="AB21" s="829"/>
      <c r="AC21" s="829"/>
      <c r="AI21" s="808"/>
      <c r="AJ21" s="808"/>
    </row>
    <row r="22" spans="1:36" ht="22.5">
      <c r="A22" s="1209"/>
      <c r="B22" s="1209"/>
      <c r="C22" s="1209">
        <v>1</v>
      </c>
      <c r="D22" s="883"/>
      <c r="E22" s="885"/>
      <c r="F22" s="885"/>
      <c r="G22" s="885"/>
      <c r="H22" s="885"/>
      <c r="I22" s="887"/>
      <c r="J22" s="879"/>
      <c r="K22" s="882"/>
      <c r="L22" s="781" t="str">
        <f>mergeValue(A22) &amp;"."&amp; mergeValue(B22)&amp;"."&amp; mergeValue(C22)</f>
        <v>1.1.1</v>
      </c>
      <c r="M22" s="693" t="s">
        <v>7</v>
      </c>
      <c r="N22" s="646"/>
      <c r="O22" s="1210"/>
      <c r="P22" s="1210"/>
      <c r="Q22" s="1210"/>
      <c r="R22" s="1210"/>
      <c r="S22" s="1210"/>
      <c r="T22" s="1210"/>
      <c r="U22" s="1210"/>
      <c r="V22" s="1210"/>
      <c r="W22" s="630" t="s">
        <v>634</v>
      </c>
      <c r="Y22" s="829"/>
      <c r="Z22" s="829" t="str">
        <f t="shared" si="0"/>
        <v xml:space="preserve">Наименование системы теплоснабжения </v>
      </c>
      <c r="AA22" s="829"/>
      <c r="AB22" s="829"/>
      <c r="AC22" s="829"/>
      <c r="AI22" s="808"/>
      <c r="AJ22" s="808"/>
    </row>
    <row r="23" spans="1:36" ht="22.5">
      <c r="A23" s="1209"/>
      <c r="B23" s="1209"/>
      <c r="C23" s="1209"/>
      <c r="D23" s="1209">
        <v>1</v>
      </c>
      <c r="E23" s="885"/>
      <c r="F23" s="885"/>
      <c r="G23" s="885"/>
      <c r="H23" s="885"/>
      <c r="I23" s="887"/>
      <c r="J23" s="879"/>
      <c r="K23" s="882"/>
      <c r="L23" s="781" t="str">
        <f>mergeValue(A23) &amp;"."&amp; mergeValue(B23)&amp;"."&amp; mergeValue(C23)&amp;"."&amp; mergeValue(D23)</f>
        <v>1.1.1.1</v>
      </c>
      <c r="M23" s="694" t="s">
        <v>22</v>
      </c>
      <c r="N23" s="646"/>
      <c r="O23" s="1210"/>
      <c r="P23" s="1210"/>
      <c r="Q23" s="1210"/>
      <c r="R23" s="1210"/>
      <c r="S23" s="1210"/>
      <c r="T23" s="1210"/>
      <c r="U23" s="1210"/>
      <c r="V23" s="1210"/>
      <c r="W23" s="630" t="s">
        <v>635</v>
      </c>
      <c r="Y23" s="829"/>
      <c r="Z23" s="829" t="str">
        <f t="shared" si="0"/>
        <v xml:space="preserve">Источник тепловой энергии  </v>
      </c>
      <c r="AA23" s="829"/>
      <c r="AB23" s="829"/>
      <c r="AC23" s="829"/>
      <c r="AI23" s="808"/>
      <c r="AJ23" s="808"/>
    </row>
    <row r="24" spans="1:36" ht="101.25">
      <c r="A24" s="1209"/>
      <c r="B24" s="1209"/>
      <c r="C24" s="1209"/>
      <c r="D24" s="1209"/>
      <c r="E24" s="1209">
        <v>1</v>
      </c>
      <c r="F24" s="885"/>
      <c r="G24" s="885"/>
      <c r="H24" s="883">
        <v>1</v>
      </c>
      <c r="I24" s="1209">
        <v>1</v>
      </c>
      <c r="J24" s="885"/>
      <c r="K24" s="890"/>
      <c r="L24" s="781" t="str">
        <f>mergeValue(A24) &amp;"."&amp; mergeValue(B24)&amp;"."&amp; mergeValue(C24)&amp;"."&amp; mergeValue(D24)&amp;"."&amp; mergeValue(E24)</f>
        <v>1.1.1.1.1</v>
      </c>
      <c r="M24" s="554" t="s">
        <v>9</v>
      </c>
      <c r="N24" s="646"/>
      <c r="O24" s="1211"/>
      <c r="P24" s="1211"/>
      <c r="Q24" s="1211"/>
      <c r="R24" s="1211"/>
      <c r="S24" s="1211"/>
      <c r="T24" s="1211"/>
      <c r="U24" s="1211"/>
      <c r="V24" s="1211"/>
      <c r="W24" s="630" t="s">
        <v>639</v>
      </c>
      <c r="Y24" s="829"/>
      <c r="Z24" s="829" t="str">
        <f t="shared" si="0"/>
        <v>Схема подключения теплопотребляющей установки к коллектору источника тепловой энергии</v>
      </c>
      <c r="AA24" s="829"/>
      <c r="AB24" s="829"/>
      <c r="AC24" s="829"/>
      <c r="AI24" s="808"/>
      <c r="AJ24" s="808"/>
    </row>
    <row r="25" spans="1:36" ht="90">
      <c r="A25" s="1209"/>
      <c r="B25" s="1209"/>
      <c r="C25" s="1209"/>
      <c r="D25" s="1209"/>
      <c r="E25" s="1209"/>
      <c r="F25" s="1209">
        <v>1</v>
      </c>
      <c r="G25" s="883"/>
      <c r="H25" s="883"/>
      <c r="I25" s="1209"/>
      <c r="J25" s="1209">
        <v>1</v>
      </c>
      <c r="K25" s="891"/>
      <c r="L25" s="781" t="str">
        <f>mergeValue(A25) &amp;"."&amp; mergeValue(B25)&amp;"."&amp; mergeValue(C25)&amp;"."&amp; mergeValue(D25)&amp;"."&amp; mergeValue(E25)&amp;"."&amp; mergeValue(F25)</f>
        <v>1.1.1.1.1.1</v>
      </c>
      <c r="M25" s="555" t="s">
        <v>10</v>
      </c>
      <c r="N25" s="646"/>
      <c r="O25" s="1211"/>
      <c r="P25" s="1211"/>
      <c r="Q25" s="1211"/>
      <c r="R25" s="1211"/>
      <c r="S25" s="1211"/>
      <c r="T25" s="1211"/>
      <c r="U25" s="1211"/>
      <c r="V25" s="1211"/>
      <c r="W25" s="630" t="s">
        <v>637</v>
      </c>
      <c r="Y25" s="829"/>
      <c r="Z25" s="829" t="str">
        <f t="shared" si="0"/>
        <v>Группа потребителей</v>
      </c>
      <c r="AA25" s="829"/>
      <c r="AB25" s="829"/>
      <c r="AC25" s="829"/>
      <c r="AI25" s="808"/>
      <c r="AJ25" s="808"/>
    </row>
    <row r="26" spans="1:36" ht="189" customHeight="1">
      <c r="A26" s="1209"/>
      <c r="B26" s="1209"/>
      <c r="C26" s="1209"/>
      <c r="D26" s="1209"/>
      <c r="E26" s="1209"/>
      <c r="F26" s="1209"/>
      <c r="G26" s="883">
        <v>1</v>
      </c>
      <c r="H26" s="883"/>
      <c r="I26" s="1209"/>
      <c r="J26" s="1209"/>
      <c r="K26" s="891">
        <v>1</v>
      </c>
      <c r="L26" s="781" t="str">
        <f>mergeValue(A26) &amp;"."&amp; mergeValue(B26)&amp;"."&amp; mergeValue(C26)&amp;"."&amp; mergeValue(D26)&amp;"."&amp; mergeValue(E26)&amp;"."&amp; mergeValue(F26)&amp;"."&amp; mergeValue(G26)</f>
        <v>1.1.1.1.1.1.1</v>
      </c>
      <c r="M26" s="1069"/>
      <c r="N26" s="646"/>
      <c r="O26" s="763"/>
      <c r="P26" s="763"/>
      <c r="Q26" s="1094"/>
      <c r="R26" s="1215"/>
      <c r="S26" s="1216" t="s">
        <v>84</v>
      </c>
      <c r="T26" s="1215"/>
      <c r="U26" s="1216" t="s">
        <v>85</v>
      </c>
      <c r="V26" s="763"/>
      <c r="W26" s="1226" t="s">
        <v>656</v>
      </c>
      <c r="X26" s="808" t="str">
        <f>strCheckDate(O27:V27)</f>
        <v/>
      </c>
      <c r="Y26" s="829"/>
      <c r="Z26" s="829" t="str">
        <f t="shared" si="0"/>
        <v/>
      </c>
      <c r="AA26" s="829"/>
      <c r="AB26" s="829"/>
      <c r="AC26" s="829"/>
      <c r="AI26" s="808"/>
      <c r="AJ26" s="808"/>
    </row>
    <row r="27" spans="1:36" ht="11.25" hidden="1">
      <c r="A27" s="1209"/>
      <c r="B27" s="1209"/>
      <c r="C27" s="1209"/>
      <c r="D27" s="1209"/>
      <c r="E27" s="1209"/>
      <c r="F27" s="1209"/>
      <c r="G27" s="883"/>
      <c r="H27" s="883"/>
      <c r="I27" s="1209"/>
      <c r="J27" s="1209"/>
      <c r="K27" s="891"/>
      <c r="L27" s="800"/>
      <c r="M27" s="646"/>
      <c r="N27" s="646"/>
      <c r="O27" s="763"/>
      <c r="P27" s="763"/>
      <c r="Q27" s="769" t="str">
        <f>R26 &amp; "-" &amp; T26</f>
        <v>-</v>
      </c>
      <c r="R27" s="1215"/>
      <c r="S27" s="1216"/>
      <c r="T27" s="1215"/>
      <c r="U27" s="1216"/>
      <c r="V27" s="763"/>
      <c r="W27" s="1227"/>
      <c r="Y27" s="829"/>
      <c r="Z27" s="829" t="str">
        <f t="shared" si="0"/>
        <v/>
      </c>
      <c r="AA27" s="829"/>
      <c r="AB27" s="829"/>
      <c r="AC27" s="829"/>
      <c r="AI27" s="808"/>
      <c r="AJ27" s="808"/>
    </row>
    <row r="28" spans="1:36" ht="15" customHeight="1">
      <c r="A28" s="1209"/>
      <c r="B28" s="1209"/>
      <c r="C28" s="1209"/>
      <c r="D28" s="1209"/>
      <c r="E28" s="1209"/>
      <c r="F28" s="1209"/>
      <c r="G28" s="885"/>
      <c r="H28" s="883"/>
      <c r="I28" s="1209"/>
      <c r="J28" s="1209"/>
      <c r="K28" s="890"/>
      <c r="L28" s="688"/>
      <c r="M28" s="557" t="s">
        <v>25</v>
      </c>
      <c r="N28" s="765"/>
      <c r="O28" s="765"/>
      <c r="P28" s="765"/>
      <c r="Q28" s="765"/>
      <c r="R28" s="765"/>
      <c r="S28" s="765"/>
      <c r="T28" s="765"/>
      <c r="U28" s="765"/>
      <c r="V28" s="762"/>
      <c r="W28" s="1228"/>
      <c r="Y28" s="829"/>
      <c r="Z28" s="829" t="str">
        <f t="shared" si="0"/>
        <v>Добавить вид теплоносителя (параметры теплоносителя)</v>
      </c>
      <c r="AA28" s="829"/>
      <c r="AB28" s="829"/>
      <c r="AC28" s="829"/>
      <c r="AI28" s="808"/>
      <c r="AJ28" s="808"/>
    </row>
    <row r="29" spans="1:36" ht="15" customHeight="1">
      <c r="A29" s="1209"/>
      <c r="B29" s="1209"/>
      <c r="C29" s="1209"/>
      <c r="D29" s="1209"/>
      <c r="E29" s="1209"/>
      <c r="F29" s="885"/>
      <c r="G29" s="885"/>
      <c r="H29" s="883"/>
      <c r="I29" s="1209"/>
      <c r="J29" s="885"/>
      <c r="K29" s="890"/>
      <c r="L29" s="688"/>
      <c r="M29" s="556" t="s">
        <v>11</v>
      </c>
      <c r="N29" s="765"/>
      <c r="O29" s="765"/>
      <c r="P29" s="765"/>
      <c r="Q29" s="765"/>
      <c r="R29" s="765"/>
      <c r="S29" s="765"/>
      <c r="T29" s="765"/>
      <c r="U29" s="764"/>
      <c r="V29" s="765"/>
      <c r="W29" s="665"/>
      <c r="Y29" s="829"/>
      <c r="Z29" s="829" t="str">
        <f t="shared" si="0"/>
        <v>Добавить группу потребителей</v>
      </c>
      <c r="AA29" s="829"/>
      <c r="AB29" s="829"/>
      <c r="AC29" s="829"/>
      <c r="AI29" s="808"/>
      <c r="AJ29" s="808"/>
    </row>
    <row r="30" spans="1:36" ht="15" customHeight="1">
      <c r="A30" s="1209"/>
      <c r="B30" s="1209"/>
      <c r="C30" s="1209"/>
      <c r="D30" s="1209"/>
      <c r="E30" s="889"/>
      <c r="F30" s="885"/>
      <c r="G30" s="885"/>
      <c r="H30" s="885"/>
      <c r="I30" s="881"/>
      <c r="J30" s="878"/>
      <c r="K30" s="888"/>
      <c r="L30" s="688"/>
      <c r="M30" s="760" t="s">
        <v>12</v>
      </c>
      <c r="N30" s="765"/>
      <c r="O30" s="765"/>
      <c r="P30" s="765"/>
      <c r="Q30" s="765"/>
      <c r="R30" s="765"/>
      <c r="S30" s="765"/>
      <c r="T30" s="765"/>
      <c r="U30" s="764"/>
      <c r="V30" s="765"/>
      <c r="W30" s="665"/>
      <c r="Y30" s="829"/>
      <c r="Z30" s="829" t="str">
        <f t="shared" si="0"/>
        <v>Добавить схему подключения</v>
      </c>
      <c r="AA30" s="829"/>
      <c r="AB30" s="829"/>
      <c r="AC30" s="829"/>
      <c r="AI30" s="808"/>
      <c r="AJ30" s="808"/>
    </row>
    <row r="31" spans="1:36" ht="15" customHeight="1">
      <c r="A31" s="1209"/>
      <c r="B31" s="1209"/>
      <c r="C31" s="1209"/>
      <c r="D31" s="889"/>
      <c r="E31" s="889"/>
      <c r="F31" s="885"/>
      <c r="G31" s="885"/>
      <c r="H31" s="885"/>
      <c r="I31" s="881"/>
      <c r="J31" s="878"/>
      <c r="K31" s="888"/>
      <c r="L31" s="688"/>
      <c r="M31" s="759" t="s">
        <v>17</v>
      </c>
      <c r="N31" s="765"/>
      <c r="O31" s="765"/>
      <c r="P31" s="765"/>
      <c r="Q31" s="765"/>
      <c r="R31" s="765"/>
      <c r="S31" s="765"/>
      <c r="T31" s="765"/>
      <c r="U31" s="764"/>
      <c r="V31" s="765"/>
      <c r="W31" s="665"/>
      <c r="Y31" s="829"/>
      <c r="Z31" s="829" t="str">
        <f t="shared" si="0"/>
        <v>Добавить источник тепловой энергии</v>
      </c>
      <c r="AA31" s="829"/>
      <c r="AB31" s="829"/>
      <c r="AC31" s="829"/>
      <c r="AI31" s="808"/>
      <c r="AJ31" s="808"/>
    </row>
    <row r="32" spans="1:36" ht="15" customHeight="1">
      <c r="A32" s="1209"/>
      <c r="B32" s="1209"/>
      <c r="C32" s="889"/>
      <c r="D32" s="889"/>
      <c r="E32" s="889"/>
      <c r="F32" s="889"/>
      <c r="G32" s="894"/>
      <c r="H32" s="881"/>
      <c r="I32" s="892"/>
      <c r="J32" s="878"/>
      <c r="K32" s="893"/>
      <c r="L32" s="688"/>
      <c r="M32" s="758" t="s">
        <v>18</v>
      </c>
      <c r="N32" s="765"/>
      <c r="O32" s="765"/>
      <c r="P32" s="765"/>
      <c r="Q32" s="765"/>
      <c r="R32" s="765"/>
      <c r="S32" s="765"/>
      <c r="T32" s="765"/>
      <c r="U32" s="764"/>
      <c r="V32" s="765"/>
      <c r="W32" s="665"/>
      <c r="Y32" s="829"/>
      <c r="Z32" s="829" t="str">
        <f t="shared" si="0"/>
        <v>Добавить наименование системы теплоснабжения</v>
      </c>
      <c r="AA32" s="829"/>
      <c r="AB32" s="829"/>
      <c r="AC32" s="829"/>
      <c r="AI32" s="808"/>
      <c r="AJ32" s="808"/>
    </row>
    <row r="33" spans="1:36" ht="15" customHeight="1">
      <c r="A33" s="1209"/>
      <c r="B33" s="889"/>
      <c r="C33" s="889"/>
      <c r="D33" s="889"/>
      <c r="E33" s="889"/>
      <c r="F33" s="889"/>
      <c r="G33" s="894"/>
      <c r="H33" s="881"/>
      <c r="I33" s="881"/>
      <c r="J33" s="878"/>
      <c r="K33" s="888"/>
      <c r="L33" s="688"/>
      <c r="M33" s="733" t="s">
        <v>19</v>
      </c>
      <c r="N33" s="765"/>
      <c r="O33" s="765"/>
      <c r="P33" s="765"/>
      <c r="Q33" s="765"/>
      <c r="R33" s="765"/>
      <c r="S33" s="765"/>
      <c r="T33" s="765"/>
      <c r="U33" s="764"/>
      <c r="V33" s="765"/>
      <c r="W33" s="665"/>
      <c r="Y33" s="829"/>
      <c r="Z33" s="829" t="str">
        <f t="shared" si="0"/>
        <v>Добавить территорию действия тарифа</v>
      </c>
      <c r="AA33" s="829"/>
      <c r="AB33" s="829"/>
      <c r="AC33" s="829"/>
      <c r="AI33" s="808"/>
      <c r="AJ33" s="808"/>
    </row>
    <row r="34" spans="1:36" s="742" customFormat="1" ht="15" customHeight="1">
      <c r="A34" s="877"/>
      <c r="B34" s="877"/>
      <c r="C34" s="877"/>
      <c r="D34" s="877"/>
      <c r="E34" s="877"/>
      <c r="F34" s="877"/>
      <c r="G34" s="877"/>
      <c r="H34" s="877"/>
      <c r="I34" s="877"/>
      <c r="J34" s="877"/>
      <c r="K34" s="877"/>
      <c r="L34" s="492"/>
      <c r="M34" s="736" t="s">
        <v>309</v>
      </c>
      <c r="N34" s="765"/>
      <c r="O34" s="765"/>
      <c r="P34" s="765"/>
      <c r="Q34" s="765"/>
      <c r="R34" s="765"/>
      <c r="S34" s="765"/>
      <c r="T34" s="765"/>
      <c r="U34" s="764"/>
      <c r="V34" s="765"/>
      <c r="W34" s="665"/>
      <c r="X34" s="721"/>
      <c r="Y34" s="721"/>
      <c r="Z34" s="721"/>
      <c r="AA34" s="721"/>
      <c r="AB34" s="721"/>
      <c r="AC34" s="721"/>
      <c r="AD34" s="721"/>
      <c r="AE34" s="721"/>
      <c r="AF34" s="721"/>
      <c r="AG34" s="721"/>
      <c r="AH34" s="721"/>
    </row>
    <row r="35" spans="1:36" ht="11.25">
      <c r="A35" s="799"/>
      <c r="B35" s="799"/>
      <c r="C35" s="799"/>
      <c r="D35" s="799"/>
      <c r="E35" s="799"/>
      <c r="F35" s="799"/>
      <c r="G35" s="799"/>
      <c r="H35" s="799"/>
      <c r="I35" s="799"/>
      <c r="J35" s="799"/>
      <c r="K35" s="799"/>
      <c r="X35" s="799"/>
      <c r="Y35" s="799"/>
      <c r="Z35" s="799"/>
      <c r="AA35" s="799"/>
      <c r="AB35" s="799"/>
      <c r="AC35" s="799"/>
      <c r="AD35" s="799"/>
      <c r="AE35" s="799"/>
      <c r="AF35" s="799"/>
      <c r="AG35" s="799"/>
      <c r="AH35" s="799"/>
    </row>
    <row r="36" spans="1:36" ht="105.75" customHeight="1">
      <c r="L36" s="1">
        <v>1</v>
      </c>
      <c r="M36" s="1202" t="s">
        <v>633</v>
      </c>
      <c r="N36" s="1202"/>
      <c r="O36" s="1202"/>
      <c r="P36" s="1202"/>
      <c r="Q36" s="1202"/>
      <c r="R36" s="1202"/>
      <c r="S36" s="1202"/>
      <c r="T36" s="1202"/>
      <c r="U36" s="1202"/>
      <c r="V36" s="1202"/>
      <c r="W36" s="1202"/>
    </row>
  </sheetData>
  <sheetProtection password="FA9C" sheet="1" objects="1" scenarios="1" formatColumns="0" formatRows="0"/>
  <mergeCells count="40">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 ref="A20:A33"/>
    <mergeCell ref="O20:V20"/>
    <mergeCell ref="B21:B32"/>
    <mergeCell ref="O21:V21"/>
    <mergeCell ref="C22:C31"/>
    <mergeCell ref="O22:V22"/>
    <mergeCell ref="D23:D30"/>
    <mergeCell ref="O23:V23"/>
    <mergeCell ref="I24:I29"/>
    <mergeCell ref="J25:J28"/>
    <mergeCell ref="S18:T18"/>
    <mergeCell ref="O14:U14"/>
    <mergeCell ref="L15:V15"/>
    <mergeCell ref="W15:W18"/>
    <mergeCell ref="L16:L18"/>
    <mergeCell ref="M16:M18"/>
    <mergeCell ref="O16:T16"/>
    <mergeCell ref="U16:U18"/>
    <mergeCell ref="L13:M13"/>
    <mergeCell ref="L5:T5"/>
    <mergeCell ref="O9:T9"/>
    <mergeCell ref="O10:T10"/>
    <mergeCell ref="O11:T11"/>
    <mergeCell ref="O12:T12"/>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List05_8">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184</v>
      </c>
    </row>
    <row r="2" spans="1:20" ht="22.5">
      <c r="F2" s="1203" t="s">
        <v>492</v>
      </c>
      <c r="G2" s="1204"/>
      <c r="H2" s="1205"/>
      <c r="I2" s="640"/>
    </row>
    <row r="3" spans="1:20" ht="3" customHeight="1"/>
    <row r="4" spans="1:20" s="570" customFormat="1" ht="11.25">
      <c r="A4" s="590"/>
      <c r="B4" s="590"/>
      <c r="C4" s="590"/>
      <c r="D4" s="590"/>
      <c r="F4" s="1161" t="s">
        <v>454</v>
      </c>
      <c r="G4" s="1161"/>
      <c r="H4" s="1161"/>
      <c r="I4" s="1206"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6"/>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493</v>
      </c>
      <c r="H7" s="604" t="str">
        <f>IF(dateCh="","",dateCh)</f>
        <v>26.12.2018</v>
      </c>
      <c r="I7" s="581" t="s">
        <v>494</v>
      </c>
      <c r="J7" s="615"/>
      <c r="K7" s="590"/>
      <c r="L7" s="590"/>
      <c r="M7" s="590"/>
      <c r="N7" s="590"/>
      <c r="O7" s="590"/>
      <c r="P7" s="590"/>
      <c r="Q7" s="590"/>
      <c r="R7" s="590"/>
      <c r="S7" s="590"/>
      <c r="T7" s="590"/>
    </row>
    <row r="8" spans="1:20" s="570" customFormat="1" ht="45">
      <c r="A8" s="1207">
        <v>1</v>
      </c>
      <c r="B8" s="590"/>
      <c r="C8" s="590"/>
      <c r="D8" s="590"/>
      <c r="F8" s="616" t="str">
        <f>"2." &amp;mergeValue(A8)</f>
        <v>2.1</v>
      </c>
      <c r="G8" s="632" t="s">
        <v>495</v>
      </c>
      <c r="H8" s="604"/>
      <c r="I8" s="581" t="s">
        <v>591</v>
      </c>
      <c r="J8" s="615"/>
      <c r="K8" s="590"/>
      <c r="L8" s="590"/>
      <c r="M8" s="590"/>
      <c r="N8" s="590"/>
      <c r="O8" s="590"/>
      <c r="P8" s="590"/>
      <c r="Q8" s="590"/>
      <c r="R8" s="590"/>
      <c r="S8" s="590"/>
      <c r="T8" s="590"/>
    </row>
    <row r="9" spans="1:20" s="570" customFormat="1" ht="22.5">
      <c r="A9" s="1207"/>
      <c r="B9" s="590"/>
      <c r="C9" s="590"/>
      <c r="D9" s="590"/>
      <c r="F9" s="616" t="str">
        <f>"3." &amp;mergeValue(A9)</f>
        <v>3.1</v>
      </c>
      <c r="G9" s="632" t="s">
        <v>496</v>
      </c>
      <c r="H9" s="604"/>
      <c r="I9" s="581" t="s">
        <v>589</v>
      </c>
      <c r="J9" s="615"/>
      <c r="K9" s="590"/>
      <c r="L9" s="590"/>
      <c r="M9" s="590"/>
      <c r="N9" s="590"/>
      <c r="O9" s="590"/>
      <c r="P9" s="590"/>
      <c r="Q9" s="590"/>
      <c r="R9" s="590"/>
      <c r="S9" s="590"/>
      <c r="T9" s="590"/>
    </row>
    <row r="10" spans="1:20" s="570" customFormat="1" ht="22.5">
      <c r="A10" s="1207"/>
      <c r="B10" s="590"/>
      <c r="C10" s="590"/>
      <c r="D10" s="590"/>
      <c r="F10" s="616" t="str">
        <f>"4."&amp;mergeValue(A10)</f>
        <v>4.1</v>
      </c>
      <c r="G10" s="632" t="s">
        <v>497</v>
      </c>
      <c r="H10" s="605" t="s">
        <v>458</v>
      </c>
      <c r="I10" s="581"/>
      <c r="J10" s="615"/>
      <c r="K10" s="590"/>
      <c r="L10" s="590"/>
      <c r="M10" s="590"/>
      <c r="N10" s="590"/>
      <c r="O10" s="590"/>
      <c r="P10" s="590"/>
      <c r="Q10" s="590"/>
      <c r="R10" s="590"/>
      <c r="S10" s="590"/>
      <c r="T10" s="590"/>
    </row>
    <row r="11" spans="1:20"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c r="O11" s="590"/>
      <c r="P11" s="590"/>
      <c r="Q11" s="590"/>
      <c r="R11" s="590"/>
      <c r="S11" s="590"/>
      <c r="T11" s="590"/>
    </row>
    <row r="12" spans="1:20" s="570" customFormat="1" ht="22.5">
      <c r="A12" s="1207"/>
      <c r="B12" s="1207"/>
      <c r="C12" s="1207">
        <v>1</v>
      </c>
      <c r="D12" s="623"/>
      <c r="F12" s="616" t="str">
        <f>"4."&amp;mergeValue(A12) &amp;"."&amp;mergeValue(B12)&amp;"."&amp;mergeValue(C12)</f>
        <v>4.1.1.1</v>
      </c>
      <c r="G12" s="622" t="s">
        <v>498</v>
      </c>
      <c r="H12" s="604"/>
      <c r="I12" s="581" t="s">
        <v>501</v>
      </c>
      <c r="J12" s="615"/>
      <c r="K12" s="590"/>
      <c r="L12" s="590"/>
      <c r="M12" s="590"/>
      <c r="N12" s="590"/>
      <c r="O12" s="590"/>
      <c r="P12" s="590"/>
      <c r="Q12" s="590"/>
      <c r="R12" s="590"/>
      <c r="S12" s="590"/>
      <c r="T12" s="590"/>
    </row>
    <row r="13" spans="1:20" s="570" customFormat="1" ht="39" customHeight="1">
      <c r="A13" s="1207"/>
      <c r="B13" s="1207"/>
      <c r="C13" s="1207"/>
      <c r="D13" s="623">
        <v>1</v>
      </c>
      <c r="F13" s="616" t="str">
        <f>"4."&amp;mergeValue(A13) &amp;"."&amp;mergeValue(B13)&amp;"."&amp;mergeValue(C13)&amp;"."&amp;mergeValue(D13)</f>
        <v>4.1.1.1.1</v>
      </c>
      <c r="G13" s="633" t="s">
        <v>499</v>
      </c>
      <c r="H13" s="604"/>
      <c r="I13" s="1208" t="s">
        <v>592</v>
      </c>
      <c r="J13" s="615"/>
      <c r="K13" s="590"/>
      <c r="L13" s="590"/>
      <c r="M13" s="590"/>
      <c r="N13" s="590"/>
      <c r="O13" s="590"/>
      <c r="P13" s="590"/>
      <c r="Q13" s="590"/>
      <c r="R13" s="590"/>
      <c r="S13" s="590"/>
      <c r="T13" s="590"/>
    </row>
    <row r="14" spans="1:20" s="570" customFormat="1" ht="18.75">
      <c r="A14" s="1207"/>
      <c r="B14" s="1207"/>
      <c r="C14" s="1207"/>
      <c r="D14" s="623"/>
      <c r="F14" s="619"/>
      <c r="G14" s="550" t="s">
        <v>4</v>
      </c>
      <c r="H14" s="624"/>
      <c r="I14" s="1208"/>
      <c r="J14" s="615"/>
      <c r="K14" s="590"/>
      <c r="L14" s="590"/>
      <c r="M14" s="590"/>
      <c r="N14" s="590"/>
      <c r="O14" s="590"/>
      <c r="P14" s="590"/>
      <c r="Q14" s="590"/>
      <c r="R14" s="590"/>
      <c r="S14" s="590"/>
      <c r="T14" s="590"/>
    </row>
    <row r="15" spans="1:20" s="570" customFormat="1" ht="18.75">
      <c r="A15" s="1207"/>
      <c r="B15" s="1207"/>
      <c r="C15" s="623"/>
      <c r="D15" s="623"/>
      <c r="F15" s="634"/>
      <c r="G15" s="577" t="s">
        <v>403</v>
      </c>
      <c r="H15" s="635"/>
      <c r="I15" s="636"/>
      <c r="J15" s="615"/>
      <c r="K15" s="590"/>
      <c r="L15" s="590"/>
      <c r="M15" s="590"/>
      <c r="N15" s="590"/>
      <c r="O15" s="590"/>
      <c r="P15" s="590"/>
      <c r="Q15" s="590"/>
      <c r="R15" s="590"/>
      <c r="S15" s="590"/>
      <c r="T15" s="590"/>
    </row>
    <row r="16" spans="1:20" s="570" customFormat="1" ht="18.75">
      <c r="A16" s="1207"/>
      <c r="B16" s="590"/>
      <c r="C16" s="590"/>
      <c r="D16" s="590"/>
      <c r="F16" s="619"/>
      <c r="G16" s="558" t="s">
        <v>507</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506</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02" t="s">
        <v>594</v>
      </c>
      <c r="H19" s="1202"/>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0"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15" width="23.7109375" style="476" customWidth="1"/>
    <col min="16" max="17" width="1.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3" width="10.5703125" style="500"/>
    <col min="34" max="256" width="10.5703125" style="476"/>
    <col min="257" max="264" width="0" style="476" hidden="1" customWidth="1"/>
    <col min="265" max="267" width="3.7109375" style="476" customWidth="1"/>
    <col min="268" max="268" width="12.7109375" style="476" customWidth="1"/>
    <col min="269" max="269" width="51.140625" style="476" customWidth="1"/>
    <col min="270" max="270" width="0" style="476" hidden="1" customWidth="1"/>
    <col min="271" max="271" width="18.7109375" style="476" customWidth="1"/>
    <col min="272"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51.140625" style="476" customWidth="1"/>
    <col min="526" max="526" width="0" style="476" hidden="1" customWidth="1"/>
    <col min="527" max="527" width="18.7109375" style="476" customWidth="1"/>
    <col min="528"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51.140625" style="476" customWidth="1"/>
    <col min="782" max="782" width="0" style="476" hidden="1" customWidth="1"/>
    <col min="783" max="783" width="18.7109375" style="476" customWidth="1"/>
    <col min="784"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51.140625" style="476" customWidth="1"/>
    <col min="1038" max="1038" width="0" style="476" hidden="1" customWidth="1"/>
    <col min="1039" max="1039" width="18.7109375" style="476" customWidth="1"/>
    <col min="1040"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51.140625" style="476" customWidth="1"/>
    <col min="1294" max="1294" width="0" style="476" hidden="1" customWidth="1"/>
    <col min="1295" max="1295" width="18.7109375" style="476" customWidth="1"/>
    <col min="1296"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51.140625" style="476" customWidth="1"/>
    <col min="1550" max="1550" width="0" style="476" hidden="1" customWidth="1"/>
    <col min="1551" max="1551" width="18.7109375" style="476" customWidth="1"/>
    <col min="1552"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51.140625" style="476" customWidth="1"/>
    <col min="1806" max="1806" width="0" style="476" hidden="1" customWidth="1"/>
    <col min="1807" max="1807" width="18.7109375" style="476" customWidth="1"/>
    <col min="1808"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51.140625" style="476" customWidth="1"/>
    <col min="2062" max="2062" width="0" style="476" hidden="1" customWidth="1"/>
    <col min="2063" max="2063" width="18.7109375" style="476" customWidth="1"/>
    <col min="2064"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51.140625" style="476" customWidth="1"/>
    <col min="2318" max="2318" width="0" style="476" hidden="1" customWidth="1"/>
    <col min="2319" max="2319" width="18.7109375" style="476" customWidth="1"/>
    <col min="2320"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51.140625" style="476" customWidth="1"/>
    <col min="2574" max="2574" width="0" style="476" hidden="1" customWidth="1"/>
    <col min="2575" max="2575" width="18.7109375" style="476" customWidth="1"/>
    <col min="2576"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51.140625" style="476" customWidth="1"/>
    <col min="2830" max="2830" width="0" style="476" hidden="1" customWidth="1"/>
    <col min="2831" max="2831" width="18.7109375" style="476" customWidth="1"/>
    <col min="2832"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51.140625" style="476" customWidth="1"/>
    <col min="3086" max="3086" width="0" style="476" hidden="1" customWidth="1"/>
    <col min="3087" max="3087" width="18.7109375" style="476" customWidth="1"/>
    <col min="3088"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51.140625" style="476" customWidth="1"/>
    <col min="3342" max="3342" width="0" style="476" hidden="1" customWidth="1"/>
    <col min="3343" max="3343" width="18.7109375" style="476" customWidth="1"/>
    <col min="3344"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51.140625" style="476" customWidth="1"/>
    <col min="3598" max="3598" width="0" style="476" hidden="1" customWidth="1"/>
    <col min="3599" max="3599" width="18.7109375" style="476" customWidth="1"/>
    <col min="3600"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51.140625" style="476" customWidth="1"/>
    <col min="3854" max="3854" width="0" style="476" hidden="1" customWidth="1"/>
    <col min="3855" max="3855" width="18.7109375" style="476" customWidth="1"/>
    <col min="3856"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51.140625" style="476" customWidth="1"/>
    <col min="4110" max="4110" width="0" style="476" hidden="1" customWidth="1"/>
    <col min="4111" max="4111" width="18.7109375" style="476" customWidth="1"/>
    <col min="4112"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51.140625" style="476" customWidth="1"/>
    <col min="4366" max="4366" width="0" style="476" hidden="1" customWidth="1"/>
    <col min="4367" max="4367" width="18.7109375" style="476" customWidth="1"/>
    <col min="4368"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51.140625" style="476" customWidth="1"/>
    <col min="4622" max="4622" width="0" style="476" hidden="1" customWidth="1"/>
    <col min="4623" max="4623" width="18.7109375" style="476" customWidth="1"/>
    <col min="4624"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51.140625" style="476" customWidth="1"/>
    <col min="4878" max="4878" width="0" style="476" hidden="1" customWidth="1"/>
    <col min="4879" max="4879" width="18.7109375" style="476" customWidth="1"/>
    <col min="4880"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51.140625" style="476" customWidth="1"/>
    <col min="5134" max="5134" width="0" style="476" hidden="1" customWidth="1"/>
    <col min="5135" max="5135" width="18.7109375" style="476" customWidth="1"/>
    <col min="5136"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51.140625" style="476" customWidth="1"/>
    <col min="5390" max="5390" width="0" style="476" hidden="1" customWidth="1"/>
    <col min="5391" max="5391" width="18.7109375" style="476" customWidth="1"/>
    <col min="5392"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51.140625" style="476" customWidth="1"/>
    <col min="5646" max="5646" width="0" style="476" hidden="1" customWidth="1"/>
    <col min="5647" max="5647" width="18.7109375" style="476" customWidth="1"/>
    <col min="5648"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51.140625" style="476" customWidth="1"/>
    <col min="5902" max="5902" width="0" style="476" hidden="1" customWidth="1"/>
    <col min="5903" max="5903" width="18.7109375" style="476" customWidth="1"/>
    <col min="5904"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51.140625" style="476" customWidth="1"/>
    <col min="6158" max="6158" width="0" style="476" hidden="1" customWidth="1"/>
    <col min="6159" max="6159" width="18.7109375" style="476" customWidth="1"/>
    <col min="6160"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51.140625" style="476" customWidth="1"/>
    <col min="6414" max="6414" width="0" style="476" hidden="1" customWidth="1"/>
    <col min="6415" max="6415" width="18.7109375" style="476" customWidth="1"/>
    <col min="6416"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51.140625" style="476" customWidth="1"/>
    <col min="6670" max="6670" width="0" style="476" hidden="1" customWidth="1"/>
    <col min="6671" max="6671" width="18.7109375" style="476" customWidth="1"/>
    <col min="6672"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51.140625" style="476" customWidth="1"/>
    <col min="6926" max="6926" width="0" style="476" hidden="1" customWidth="1"/>
    <col min="6927" max="6927" width="18.7109375" style="476" customWidth="1"/>
    <col min="6928"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51.140625" style="476" customWidth="1"/>
    <col min="7182" max="7182" width="0" style="476" hidden="1" customWidth="1"/>
    <col min="7183" max="7183" width="18.7109375" style="476" customWidth="1"/>
    <col min="7184"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51.140625" style="476" customWidth="1"/>
    <col min="7438" max="7438" width="0" style="476" hidden="1" customWidth="1"/>
    <col min="7439" max="7439" width="18.7109375" style="476" customWidth="1"/>
    <col min="7440"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51.140625" style="476" customWidth="1"/>
    <col min="7694" max="7694" width="0" style="476" hidden="1" customWidth="1"/>
    <col min="7695" max="7695" width="18.7109375" style="476" customWidth="1"/>
    <col min="7696"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51.140625" style="476" customWidth="1"/>
    <col min="7950" max="7950" width="0" style="476" hidden="1" customWidth="1"/>
    <col min="7951" max="7951" width="18.7109375" style="476" customWidth="1"/>
    <col min="7952"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51.140625" style="476" customWidth="1"/>
    <col min="8206" max="8206" width="0" style="476" hidden="1" customWidth="1"/>
    <col min="8207" max="8207" width="18.7109375" style="476" customWidth="1"/>
    <col min="8208"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51.140625" style="476" customWidth="1"/>
    <col min="8462" max="8462" width="0" style="476" hidden="1" customWidth="1"/>
    <col min="8463" max="8463" width="18.7109375" style="476" customWidth="1"/>
    <col min="8464"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51.140625" style="476" customWidth="1"/>
    <col min="8718" max="8718" width="0" style="476" hidden="1" customWidth="1"/>
    <col min="8719" max="8719" width="18.7109375" style="476" customWidth="1"/>
    <col min="8720"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51.140625" style="476" customWidth="1"/>
    <col min="8974" max="8974" width="0" style="476" hidden="1" customWidth="1"/>
    <col min="8975" max="8975" width="18.7109375" style="476" customWidth="1"/>
    <col min="8976"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51.140625" style="476" customWidth="1"/>
    <col min="9230" max="9230" width="0" style="476" hidden="1" customWidth="1"/>
    <col min="9231" max="9231" width="18.7109375" style="476" customWidth="1"/>
    <col min="9232"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51.140625" style="476" customWidth="1"/>
    <col min="9486" max="9486" width="0" style="476" hidden="1" customWidth="1"/>
    <col min="9487" max="9487" width="18.7109375" style="476" customWidth="1"/>
    <col min="9488"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51.140625" style="476" customWidth="1"/>
    <col min="9742" max="9742" width="0" style="476" hidden="1" customWidth="1"/>
    <col min="9743" max="9743" width="18.7109375" style="476" customWidth="1"/>
    <col min="9744"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51.140625" style="476" customWidth="1"/>
    <col min="9998" max="9998" width="0" style="476" hidden="1" customWidth="1"/>
    <col min="9999" max="9999" width="18.7109375" style="476" customWidth="1"/>
    <col min="10000"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51.140625" style="476" customWidth="1"/>
    <col min="10254" max="10254" width="0" style="476" hidden="1" customWidth="1"/>
    <col min="10255" max="10255" width="18.7109375" style="476" customWidth="1"/>
    <col min="10256"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51.140625" style="476" customWidth="1"/>
    <col min="10510" max="10510" width="0" style="476" hidden="1" customWidth="1"/>
    <col min="10511" max="10511" width="18.7109375" style="476" customWidth="1"/>
    <col min="10512"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51.140625" style="476" customWidth="1"/>
    <col min="10766" max="10766" width="0" style="476" hidden="1" customWidth="1"/>
    <col min="10767" max="10767" width="18.7109375" style="476" customWidth="1"/>
    <col min="10768"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51.140625" style="476" customWidth="1"/>
    <col min="11022" max="11022" width="0" style="476" hidden="1" customWidth="1"/>
    <col min="11023" max="11023" width="18.7109375" style="476" customWidth="1"/>
    <col min="11024"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51.140625" style="476" customWidth="1"/>
    <col min="11278" max="11278" width="0" style="476" hidden="1" customWidth="1"/>
    <col min="11279" max="11279" width="18.7109375" style="476" customWidth="1"/>
    <col min="11280"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51.140625" style="476" customWidth="1"/>
    <col min="11534" max="11534" width="0" style="476" hidden="1" customWidth="1"/>
    <col min="11535" max="11535" width="18.7109375" style="476" customWidth="1"/>
    <col min="11536"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51.140625" style="476" customWidth="1"/>
    <col min="11790" max="11790" width="0" style="476" hidden="1" customWidth="1"/>
    <col min="11791" max="11791" width="18.7109375" style="476" customWidth="1"/>
    <col min="11792"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51.140625" style="476" customWidth="1"/>
    <col min="12046" max="12046" width="0" style="476" hidden="1" customWidth="1"/>
    <col min="12047" max="12047" width="18.7109375" style="476" customWidth="1"/>
    <col min="12048"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51.140625" style="476" customWidth="1"/>
    <col min="12302" max="12302" width="0" style="476" hidden="1" customWidth="1"/>
    <col min="12303" max="12303" width="18.7109375" style="476" customWidth="1"/>
    <col min="12304"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51.140625" style="476" customWidth="1"/>
    <col min="12558" max="12558" width="0" style="476" hidden="1" customWidth="1"/>
    <col min="12559" max="12559" width="18.7109375" style="476" customWidth="1"/>
    <col min="12560"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51.140625" style="476" customWidth="1"/>
    <col min="12814" max="12814" width="0" style="476" hidden="1" customWidth="1"/>
    <col min="12815" max="12815" width="18.7109375" style="476" customWidth="1"/>
    <col min="12816"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51.140625" style="476" customWidth="1"/>
    <col min="13070" max="13070" width="0" style="476" hidden="1" customWidth="1"/>
    <col min="13071" max="13071" width="18.7109375" style="476" customWidth="1"/>
    <col min="13072"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51.140625" style="476" customWidth="1"/>
    <col min="13326" max="13326" width="0" style="476" hidden="1" customWidth="1"/>
    <col min="13327" max="13327" width="18.7109375" style="476" customWidth="1"/>
    <col min="13328"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51.140625" style="476" customWidth="1"/>
    <col min="13582" max="13582" width="0" style="476" hidden="1" customWidth="1"/>
    <col min="13583" max="13583" width="18.7109375" style="476" customWidth="1"/>
    <col min="13584"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51.140625" style="476" customWidth="1"/>
    <col min="13838" max="13838" width="0" style="476" hidden="1" customWidth="1"/>
    <col min="13839" max="13839" width="18.7109375" style="476" customWidth="1"/>
    <col min="13840"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51.140625" style="476" customWidth="1"/>
    <col min="14094" max="14094" width="0" style="476" hidden="1" customWidth="1"/>
    <col min="14095" max="14095" width="18.7109375" style="476" customWidth="1"/>
    <col min="14096"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51.140625" style="476" customWidth="1"/>
    <col min="14350" max="14350" width="0" style="476" hidden="1" customWidth="1"/>
    <col min="14351" max="14351" width="18.7109375" style="476" customWidth="1"/>
    <col min="14352"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51.140625" style="476" customWidth="1"/>
    <col min="14606" max="14606" width="0" style="476" hidden="1" customWidth="1"/>
    <col min="14607" max="14607" width="18.7109375" style="476" customWidth="1"/>
    <col min="14608"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51.140625" style="476" customWidth="1"/>
    <col min="14862" max="14862" width="0" style="476" hidden="1" customWidth="1"/>
    <col min="14863" max="14863" width="18.7109375" style="476" customWidth="1"/>
    <col min="14864"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51.140625" style="476" customWidth="1"/>
    <col min="15118" max="15118" width="0" style="476" hidden="1" customWidth="1"/>
    <col min="15119" max="15119" width="18.7109375" style="476" customWidth="1"/>
    <col min="15120"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51.140625" style="476" customWidth="1"/>
    <col min="15374" max="15374" width="0" style="476" hidden="1" customWidth="1"/>
    <col min="15375" max="15375" width="18.7109375" style="476" customWidth="1"/>
    <col min="15376"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51.140625" style="476" customWidth="1"/>
    <col min="15630" max="15630" width="0" style="476" hidden="1" customWidth="1"/>
    <col min="15631" max="15631" width="18.7109375" style="476" customWidth="1"/>
    <col min="15632"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51.140625" style="476" customWidth="1"/>
    <col min="15886" max="15886" width="0" style="476" hidden="1" customWidth="1"/>
    <col min="15887" max="15887" width="18.7109375" style="476" customWidth="1"/>
    <col min="15888"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51.140625" style="476" customWidth="1"/>
    <col min="16142" max="16142" width="0" style="476" hidden="1" customWidth="1"/>
    <col min="16143" max="16143" width="18.7109375" style="476" customWidth="1"/>
    <col min="16144"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77"/>
    </row>
    <row r="5" spans="1:33" ht="22.5" customHeight="1">
      <c r="J5" s="481"/>
      <c r="K5" s="481"/>
      <c r="L5" s="1223" t="s">
        <v>632</v>
      </c>
      <c r="M5" s="1223"/>
      <c r="N5" s="1223"/>
      <c r="O5" s="1223"/>
      <c r="P5" s="1223"/>
      <c r="Q5" s="1223"/>
      <c r="R5" s="1223"/>
      <c r="S5" s="1223"/>
      <c r="T5" s="1223"/>
      <c r="U5" s="497"/>
    </row>
    <row r="6" spans="1:33" ht="3" customHeight="1">
      <c r="J6" s="481"/>
      <c r="K6" s="481"/>
      <c r="L6" s="477"/>
      <c r="M6" s="477"/>
      <c r="N6" s="477"/>
      <c r="O6" s="480"/>
      <c r="P6" s="480"/>
      <c r="Q6" s="480"/>
      <c r="R6" s="480"/>
      <c r="S6" s="480"/>
      <c r="T6" s="480"/>
      <c r="U6" s="477"/>
    </row>
    <row r="7" spans="1:33" s="491" customFormat="1" ht="22.5">
      <c r="A7" s="511"/>
      <c r="B7" s="511"/>
      <c r="C7" s="511"/>
      <c r="D7" s="511"/>
      <c r="E7" s="511"/>
      <c r="F7" s="511"/>
      <c r="G7" s="511"/>
      <c r="H7" s="511"/>
      <c r="L7" s="499"/>
      <c r="M7" s="617" t="s">
        <v>503</v>
      </c>
      <c r="N7" s="666"/>
      <c r="O7" s="1229" t="str">
        <f>IF(NameOrPr_ch="",IF(NameOrPr="","",NameOrPr),NameOrPr_ch)</f>
        <v>Региональная служба по тарифам Ростовской области</v>
      </c>
      <c r="P7" s="1229"/>
      <c r="Q7" s="1229"/>
      <c r="R7" s="1229"/>
      <c r="S7" s="1229"/>
      <c r="T7" s="1229"/>
      <c r="U7" s="582"/>
      <c r="V7" s="582"/>
      <c r="W7" s="519"/>
      <c r="X7" s="505"/>
      <c r="Y7" s="505"/>
      <c r="Z7" s="505"/>
      <c r="AA7" s="505"/>
      <c r="AB7" s="505"/>
      <c r="AC7" s="505"/>
      <c r="AD7" s="505"/>
      <c r="AE7" s="505"/>
      <c r="AF7" s="505"/>
      <c r="AG7" s="505"/>
    </row>
    <row r="8" spans="1:33" s="491" customFormat="1" ht="18.75">
      <c r="A8" s="511"/>
      <c r="B8" s="511"/>
      <c r="C8" s="511"/>
      <c r="D8" s="511"/>
      <c r="E8" s="511"/>
      <c r="F8" s="511"/>
      <c r="G8" s="511"/>
      <c r="H8" s="511"/>
      <c r="L8" s="499"/>
      <c r="M8" s="617" t="s">
        <v>597</v>
      </c>
      <c r="N8" s="666"/>
      <c r="O8" s="1229" t="str">
        <f>IF(datePr_ch="",IF(datePr="","",datePr),datePr_ch)</f>
        <v>17.12.2018</v>
      </c>
      <c r="P8" s="1229"/>
      <c r="Q8" s="1229"/>
      <c r="R8" s="1229"/>
      <c r="S8" s="1229"/>
      <c r="T8" s="1229"/>
      <c r="U8" s="582"/>
      <c r="V8" s="582"/>
      <c r="W8" s="519"/>
      <c r="X8" s="505"/>
      <c r="Y8" s="505"/>
      <c r="Z8" s="505"/>
      <c r="AA8" s="505"/>
      <c r="AB8" s="505"/>
      <c r="AC8" s="505"/>
      <c r="AD8" s="505"/>
      <c r="AE8" s="505"/>
      <c r="AF8" s="505"/>
      <c r="AG8" s="505"/>
    </row>
    <row r="9" spans="1:33" s="491" customFormat="1" ht="18.75">
      <c r="A9" s="511"/>
      <c r="B9" s="511"/>
      <c r="C9" s="511"/>
      <c r="D9" s="511"/>
      <c r="E9" s="511"/>
      <c r="F9" s="511"/>
      <c r="G9" s="511"/>
      <c r="H9" s="511"/>
      <c r="L9" s="152"/>
      <c r="M9" s="617" t="s">
        <v>596</v>
      </c>
      <c r="N9" s="666"/>
      <c r="O9" s="1229" t="str">
        <f>IF(numberPr_ch="",IF(numberPr="","",numberPr),numberPr_ch)</f>
        <v>83/55</v>
      </c>
      <c r="P9" s="1229"/>
      <c r="Q9" s="1229"/>
      <c r="R9" s="1229"/>
      <c r="S9" s="1229"/>
      <c r="T9" s="1229"/>
      <c r="U9" s="582"/>
      <c r="V9" s="582"/>
      <c r="W9" s="519"/>
      <c r="X9" s="505"/>
      <c r="Y9" s="505"/>
      <c r="Z9" s="505"/>
      <c r="AA9" s="505"/>
      <c r="AB9" s="505"/>
      <c r="AC9" s="505"/>
      <c r="AD9" s="505"/>
      <c r="AE9" s="505"/>
      <c r="AF9" s="505"/>
      <c r="AG9" s="505"/>
    </row>
    <row r="10" spans="1:33" s="491" customFormat="1" ht="18.75">
      <c r="A10" s="511"/>
      <c r="B10" s="511"/>
      <c r="C10" s="511"/>
      <c r="D10" s="511"/>
      <c r="E10" s="511"/>
      <c r="F10" s="511"/>
      <c r="G10" s="511"/>
      <c r="H10" s="511"/>
      <c r="L10" s="152"/>
      <c r="M10" s="617" t="s">
        <v>502</v>
      </c>
      <c r="N10" s="666"/>
      <c r="O10" s="1229" t="str">
        <f>IF(IstPub_ch="",IF(IstPub="","",IstPub),IstPub_ch)</f>
        <v>www.rst.donland.ru</v>
      </c>
      <c r="P10" s="1229"/>
      <c r="Q10" s="1229"/>
      <c r="R10" s="1229"/>
      <c r="S10" s="1229"/>
      <c r="T10" s="1229"/>
      <c r="U10" s="582"/>
      <c r="V10" s="582"/>
      <c r="W10" s="519"/>
      <c r="X10" s="505"/>
      <c r="Y10" s="505"/>
      <c r="Z10" s="505"/>
      <c r="AA10" s="505"/>
      <c r="AB10" s="505"/>
      <c r="AC10" s="505"/>
      <c r="AD10" s="505"/>
      <c r="AE10" s="505"/>
      <c r="AF10" s="505"/>
      <c r="AG10" s="505"/>
    </row>
    <row r="11" spans="1:33" s="491" customFormat="1" ht="11.25" hidden="1">
      <c r="A11" s="511"/>
      <c r="B11" s="511"/>
      <c r="C11" s="511"/>
      <c r="D11" s="511"/>
      <c r="E11" s="511"/>
      <c r="F11" s="511"/>
      <c r="G11" s="511"/>
      <c r="H11" s="511"/>
      <c r="L11" s="152"/>
      <c r="M11" s="152"/>
      <c r="N11" s="488"/>
      <c r="O11" s="498"/>
      <c r="P11" s="498"/>
      <c r="Q11" s="498"/>
      <c r="R11" s="498"/>
      <c r="S11" s="498"/>
      <c r="T11" s="498"/>
      <c r="U11" s="503" t="s">
        <v>373</v>
      </c>
      <c r="X11" s="505"/>
      <c r="Y11" s="505"/>
      <c r="Z11" s="505"/>
      <c r="AA11" s="505"/>
      <c r="AB11" s="505"/>
      <c r="AC11" s="505"/>
      <c r="AD11" s="505"/>
      <c r="AE11" s="505"/>
      <c r="AF11" s="505"/>
      <c r="AG11" s="505"/>
    </row>
    <row r="12" spans="1:33" ht="15" customHeight="1">
      <c r="H12" s="510" t="s">
        <v>93</v>
      </c>
      <c r="J12" s="481"/>
      <c r="K12" s="481"/>
      <c r="L12" s="477"/>
      <c r="M12" s="477"/>
      <c r="N12" s="477"/>
      <c r="O12" s="1249"/>
      <c r="P12" s="1249"/>
      <c r="Q12" s="1249"/>
      <c r="R12" s="1249"/>
      <c r="S12" s="1249"/>
      <c r="T12" s="1249"/>
      <c r="U12" s="1249"/>
    </row>
    <row r="13" spans="1:33">
      <c r="J13" s="481"/>
      <c r="K13" s="481"/>
      <c r="L13" s="1161" t="s">
        <v>454</v>
      </c>
      <c r="M13" s="1161"/>
      <c r="N13" s="1161"/>
      <c r="O13" s="1161"/>
      <c r="P13" s="1161"/>
      <c r="Q13" s="1161"/>
      <c r="R13" s="1161"/>
      <c r="S13" s="1161"/>
      <c r="T13" s="1161"/>
      <c r="U13" s="1161"/>
      <c r="V13" s="1161"/>
      <c r="W13" s="1161" t="s">
        <v>455</v>
      </c>
    </row>
    <row r="14" spans="1:33" ht="14.25" customHeight="1">
      <c r="J14" s="481"/>
      <c r="K14" s="481"/>
      <c r="L14" s="1236" t="s">
        <v>92</v>
      </c>
      <c r="M14" s="1236" t="s">
        <v>640</v>
      </c>
      <c r="N14" s="474"/>
      <c r="O14" s="1237" t="s">
        <v>642</v>
      </c>
      <c r="P14" s="1238"/>
      <c r="Q14" s="1238"/>
      <c r="R14" s="1238"/>
      <c r="S14" s="1238"/>
      <c r="T14" s="1239"/>
      <c r="U14" s="1220" t="s">
        <v>341</v>
      </c>
      <c r="V14" s="1248" t="s">
        <v>275</v>
      </c>
      <c r="W14" s="1161"/>
    </row>
    <row r="15" spans="1:33" ht="14.25" customHeight="1">
      <c r="J15" s="481"/>
      <c r="K15" s="481"/>
      <c r="L15" s="1236"/>
      <c r="M15" s="1236"/>
      <c r="N15" s="473"/>
      <c r="O15" s="1242" t="s">
        <v>641</v>
      </c>
      <c r="P15" s="655"/>
      <c r="Q15" s="655"/>
      <c r="R15" s="1218" t="s">
        <v>655</v>
      </c>
      <c r="S15" s="1218"/>
      <c r="T15" s="1219"/>
      <c r="U15" s="1221"/>
      <c r="V15" s="1248"/>
      <c r="W15" s="1161"/>
    </row>
    <row r="16" spans="1:33" ht="30.75" customHeight="1">
      <c r="J16" s="481"/>
      <c r="K16" s="481"/>
      <c r="L16" s="1236"/>
      <c r="M16" s="1236"/>
      <c r="N16" s="472"/>
      <c r="O16" s="1243"/>
      <c r="P16" s="653"/>
      <c r="Q16" s="654"/>
      <c r="R16" s="536" t="s">
        <v>274</v>
      </c>
      <c r="S16" s="1231" t="s">
        <v>273</v>
      </c>
      <c r="T16" s="1232"/>
      <c r="U16" s="1222"/>
      <c r="V16" s="1248"/>
      <c r="W16" s="1161"/>
    </row>
    <row r="17" spans="1:33">
      <c r="J17" s="481"/>
      <c r="K17" s="489">
        <v>1</v>
      </c>
      <c r="L17" s="637" t="s">
        <v>93</v>
      </c>
      <c r="M17" s="637" t="s">
        <v>49</v>
      </c>
      <c r="N17" s="509" t="s">
        <v>49</v>
      </c>
      <c r="O17" s="638">
        <f ca="1">OFFSET(O17,0,-1)+1</f>
        <v>3</v>
      </c>
      <c r="P17" s="639">
        <f ca="1">OFFSET(P17,0,-1)</f>
        <v>3</v>
      </c>
      <c r="Q17" s="639">
        <f ca="1">OFFSET(Q17,0,-1)</f>
        <v>3</v>
      </c>
      <c r="R17" s="638">
        <f ca="1">OFFSET(R17,0,-1)+1</f>
        <v>4</v>
      </c>
      <c r="S17" s="1252">
        <f ca="1">OFFSET(S17,0,-1)+1</f>
        <v>5</v>
      </c>
      <c r="T17" s="1252"/>
      <c r="U17" s="638">
        <f ca="1">OFFSET(U17,0,-2)+1</f>
        <v>6</v>
      </c>
      <c r="V17" s="639">
        <f ca="1">OFFSET(V17,0,-1)</f>
        <v>6</v>
      </c>
      <c r="W17" s="638">
        <f ca="1">OFFSET(W17,0,-1)+1</f>
        <v>7</v>
      </c>
    </row>
    <row r="18" spans="1:33" ht="22.5">
      <c r="A18" s="1209">
        <v>1</v>
      </c>
      <c r="B18" s="901"/>
      <c r="C18" s="901"/>
      <c r="D18" s="901"/>
      <c r="E18" s="902"/>
      <c r="F18" s="903"/>
      <c r="G18" s="903"/>
      <c r="H18" s="903"/>
      <c r="I18" s="904"/>
      <c r="J18" s="899"/>
      <c r="K18" s="906"/>
      <c r="L18" s="593">
        <f>mergeValue(A18)</f>
        <v>1</v>
      </c>
      <c r="M18" s="641" t="s">
        <v>20</v>
      </c>
      <c r="N18" s="580"/>
      <c r="O18" s="1250"/>
      <c r="P18" s="1250"/>
      <c r="Q18" s="1250"/>
      <c r="R18" s="1250"/>
      <c r="S18" s="1250"/>
      <c r="T18" s="1250"/>
      <c r="U18" s="1250"/>
      <c r="V18" s="1250"/>
      <c r="W18" s="630" t="s">
        <v>477</v>
      </c>
    </row>
    <row r="19" spans="1:33" ht="22.5">
      <c r="A19" s="1209"/>
      <c r="B19" s="1209">
        <v>1</v>
      </c>
      <c r="C19" s="901"/>
      <c r="D19" s="901"/>
      <c r="E19" s="903"/>
      <c r="F19" s="903"/>
      <c r="G19" s="903"/>
      <c r="H19" s="903"/>
      <c r="I19" s="898"/>
      <c r="J19" s="897"/>
      <c r="K19" s="900"/>
      <c r="L19" s="593" t="str">
        <f>mergeValue(A19) &amp;"."&amp; mergeValue(B19)</f>
        <v>1.1</v>
      </c>
      <c r="M19" s="546" t="s">
        <v>16</v>
      </c>
      <c r="N19" s="580"/>
      <c r="O19" s="1250"/>
      <c r="P19" s="1250"/>
      <c r="Q19" s="1250"/>
      <c r="R19" s="1250"/>
      <c r="S19" s="1250"/>
      <c r="T19" s="1250"/>
      <c r="U19" s="1250"/>
      <c r="V19" s="1250"/>
      <c r="W19" s="630" t="s">
        <v>478</v>
      </c>
    </row>
    <row r="20" spans="1:33" ht="22.5">
      <c r="A20" s="1209"/>
      <c r="B20" s="1209"/>
      <c r="C20" s="1209">
        <v>1</v>
      </c>
      <c r="D20" s="901"/>
      <c r="E20" s="903"/>
      <c r="F20" s="903"/>
      <c r="G20" s="903"/>
      <c r="H20" s="903"/>
      <c r="I20" s="905"/>
      <c r="J20" s="897"/>
      <c r="K20" s="900"/>
      <c r="L20" s="593" t="str">
        <f>mergeValue(A20) &amp;"."&amp; mergeValue(B20)&amp;"."&amp; mergeValue(C20)</f>
        <v>1.1.1</v>
      </c>
      <c r="M20" s="547" t="s">
        <v>7</v>
      </c>
      <c r="N20" s="580"/>
      <c r="O20" s="1250"/>
      <c r="P20" s="1250"/>
      <c r="Q20" s="1250"/>
      <c r="R20" s="1250"/>
      <c r="S20" s="1250"/>
      <c r="T20" s="1250"/>
      <c r="U20" s="1250"/>
      <c r="V20" s="1250"/>
      <c r="W20" s="630" t="s">
        <v>634</v>
      </c>
    </row>
    <row r="21" spans="1:33" ht="22.5">
      <c r="A21" s="1209"/>
      <c r="B21" s="1209"/>
      <c r="C21" s="1209"/>
      <c r="D21" s="1209">
        <v>1</v>
      </c>
      <c r="E21" s="903"/>
      <c r="F21" s="903"/>
      <c r="G21" s="903"/>
      <c r="H21" s="903"/>
      <c r="I21" s="905"/>
      <c r="J21" s="897"/>
      <c r="K21" s="900"/>
      <c r="L21" s="593" t="str">
        <f>mergeValue(A21) &amp;"."&amp; mergeValue(B21)&amp;"."&amp; mergeValue(C21)&amp;"."&amp; mergeValue(D21)</f>
        <v>1.1.1.1</v>
      </c>
      <c r="M21" s="548" t="s">
        <v>22</v>
      </c>
      <c r="N21" s="580"/>
      <c r="O21" s="1250"/>
      <c r="P21" s="1250"/>
      <c r="Q21" s="1250"/>
      <c r="R21" s="1250"/>
      <c r="S21" s="1250"/>
      <c r="T21" s="1250"/>
      <c r="U21" s="1250"/>
      <c r="V21" s="1250"/>
      <c r="W21" s="630" t="s">
        <v>635</v>
      </c>
    </row>
    <row r="22" spans="1:33" ht="101.25">
      <c r="A22" s="1209"/>
      <c r="B22" s="1209"/>
      <c r="C22" s="1209"/>
      <c r="D22" s="1209"/>
      <c r="E22" s="1209">
        <v>1</v>
      </c>
      <c r="F22" s="903"/>
      <c r="G22" s="903"/>
      <c r="H22" s="901">
        <v>1</v>
      </c>
      <c r="I22" s="1209">
        <v>1</v>
      </c>
      <c r="J22" s="903"/>
      <c r="K22" s="908"/>
      <c r="L22" s="593" t="str">
        <f>mergeValue(A22) &amp;"."&amp; mergeValue(B22)&amp;"."&amp; mergeValue(C22)&amp;"."&amp; mergeValue(D22)&amp;"."&amp; mergeValue(E22)</f>
        <v>1.1.1.1.1</v>
      </c>
      <c r="M22" s="554" t="s">
        <v>9</v>
      </c>
      <c r="N22" s="581"/>
      <c r="O22" s="1211"/>
      <c r="P22" s="1211"/>
      <c r="Q22" s="1211"/>
      <c r="R22" s="1211"/>
      <c r="S22" s="1211"/>
      <c r="T22" s="1211"/>
      <c r="U22" s="1211"/>
      <c r="V22" s="1211"/>
      <c r="W22" s="630" t="s">
        <v>639</v>
      </c>
    </row>
    <row r="23" spans="1:33" ht="90">
      <c r="A23" s="1209"/>
      <c r="B23" s="1209"/>
      <c r="C23" s="1209"/>
      <c r="D23" s="1209"/>
      <c r="E23" s="1209"/>
      <c r="F23" s="1209">
        <v>1</v>
      </c>
      <c r="G23" s="901"/>
      <c r="H23" s="901"/>
      <c r="I23" s="1209"/>
      <c r="J23" s="1209">
        <v>1</v>
      </c>
      <c r="K23" s="909"/>
      <c r="L23" s="593" t="str">
        <f>mergeValue(A23) &amp;"."&amp; mergeValue(B23)&amp;"."&amp; mergeValue(C23)&amp;"."&amp; mergeValue(D23)&amp;"."&amp; mergeValue(E23)&amp;"."&amp; mergeValue(F23)</f>
        <v>1.1.1.1.1.1</v>
      </c>
      <c r="M23" s="555" t="s">
        <v>10</v>
      </c>
      <c r="N23" s="581"/>
      <c r="O23" s="1212"/>
      <c r="P23" s="1213"/>
      <c r="Q23" s="1213"/>
      <c r="R23" s="1213"/>
      <c r="S23" s="1213"/>
      <c r="T23" s="1213"/>
      <c r="U23" s="1213"/>
      <c r="V23" s="1214"/>
      <c r="W23" s="630" t="s">
        <v>637</v>
      </c>
      <c r="Y23" s="504" t="str">
        <f>strCheckUnique(Z23:Z26)</f>
        <v/>
      </c>
      <c r="AA23" s="504" t="str">
        <f>IF(O23="","",O23 &amp; ":_")</f>
        <v/>
      </c>
    </row>
    <row r="24" spans="1:33" ht="189" customHeight="1">
      <c r="A24" s="1209"/>
      <c r="B24" s="1209"/>
      <c r="C24" s="1209"/>
      <c r="D24" s="1209"/>
      <c r="E24" s="1209"/>
      <c r="F24" s="1209"/>
      <c r="G24" s="901">
        <v>1</v>
      </c>
      <c r="H24" s="901"/>
      <c r="I24" s="1209"/>
      <c r="J24" s="1209"/>
      <c r="K24" s="909">
        <v>1</v>
      </c>
      <c r="L24" s="593" t="str">
        <f>mergeValue(A24) &amp;"."&amp; mergeValue(B24)&amp;"."&amp; mergeValue(C24)&amp;"."&amp; mergeValue(D24)&amp;"."&amp; mergeValue(E24)&amp;"."&amp; mergeValue(F24)&amp;"."&amp; mergeValue(G24)</f>
        <v>1.1.1.1.1.1.1</v>
      </c>
      <c r="M24" s="1069"/>
      <c r="N24" s="586"/>
      <c r="O24" s="1078"/>
      <c r="P24" s="562"/>
      <c r="Q24" s="562"/>
      <c r="R24" s="1251"/>
      <c r="S24" s="1216" t="s">
        <v>84</v>
      </c>
      <c r="T24" s="1251"/>
      <c r="U24" s="1216" t="s">
        <v>85</v>
      </c>
      <c r="V24" s="578"/>
      <c r="W24" s="1226" t="s">
        <v>657</v>
      </c>
      <c r="X24" s="500" t="str">
        <f>strCheckDate(O25:V25)</f>
        <v/>
      </c>
      <c r="Y24" s="504"/>
      <c r="Z24" s="504" t="str">
        <f>IF(M24="","",M24 )</f>
        <v/>
      </c>
      <c r="AA24" s="504"/>
      <c r="AB24" s="504"/>
      <c r="AC24" s="504"/>
    </row>
    <row r="25" spans="1:33" ht="11.25" hidden="1">
      <c r="A25" s="1209"/>
      <c r="B25" s="1209"/>
      <c r="C25" s="1209"/>
      <c r="D25" s="1209"/>
      <c r="E25" s="1209"/>
      <c r="F25" s="1209"/>
      <c r="G25" s="901"/>
      <c r="H25" s="901"/>
      <c r="I25" s="1209"/>
      <c r="J25" s="1209"/>
      <c r="K25" s="909"/>
      <c r="L25" s="600"/>
      <c r="M25" s="646"/>
      <c r="N25" s="586"/>
      <c r="O25" s="584"/>
      <c r="P25" s="562"/>
      <c r="Q25" s="584" t="str">
        <f>R24 &amp; "-" &amp; T24</f>
        <v>-</v>
      </c>
      <c r="R25" s="1215"/>
      <c r="S25" s="1216"/>
      <c r="T25" s="1215"/>
      <c r="U25" s="1216"/>
      <c r="V25" s="578"/>
      <c r="W25" s="1227"/>
    </row>
    <row r="26" spans="1:33" s="475" customFormat="1" ht="15" customHeight="1">
      <c r="A26" s="1209"/>
      <c r="B26" s="1209"/>
      <c r="C26" s="1209"/>
      <c r="D26" s="1209"/>
      <c r="E26" s="1209"/>
      <c r="F26" s="1209"/>
      <c r="G26" s="903"/>
      <c r="H26" s="901"/>
      <c r="I26" s="1209"/>
      <c r="J26" s="1209"/>
      <c r="K26" s="908"/>
      <c r="L26" s="538"/>
      <c r="M26" s="557" t="s">
        <v>25</v>
      </c>
      <c r="N26" s="551"/>
      <c r="O26" s="545"/>
      <c r="P26" s="545"/>
      <c r="Q26" s="545"/>
      <c r="R26" s="573"/>
      <c r="S26" s="564"/>
      <c r="T26" s="563"/>
      <c r="U26" s="551"/>
      <c r="V26" s="560"/>
      <c r="W26" s="1228"/>
      <c r="X26" s="501"/>
      <c r="Y26" s="501"/>
      <c r="Z26" s="501"/>
      <c r="AA26" s="501"/>
      <c r="AB26" s="501"/>
      <c r="AC26" s="501"/>
      <c r="AD26" s="501"/>
      <c r="AE26" s="501"/>
      <c r="AF26" s="501"/>
      <c r="AG26" s="501"/>
    </row>
    <row r="27" spans="1:33" s="475" customFormat="1" ht="15" customHeight="1">
      <c r="A27" s="1209"/>
      <c r="B27" s="1209"/>
      <c r="C27" s="1209"/>
      <c r="D27" s="1209"/>
      <c r="E27" s="1209"/>
      <c r="F27" s="903"/>
      <c r="G27" s="903"/>
      <c r="H27" s="901"/>
      <c r="I27" s="1209"/>
      <c r="J27" s="903"/>
      <c r="K27" s="908"/>
      <c r="L27" s="538"/>
      <c r="M27" s="556" t="s">
        <v>11</v>
      </c>
      <c r="N27" s="550"/>
      <c r="O27" s="545"/>
      <c r="P27" s="545"/>
      <c r="Q27" s="545"/>
      <c r="R27" s="573"/>
      <c r="S27" s="564"/>
      <c r="T27" s="563"/>
      <c r="U27" s="550"/>
      <c r="V27" s="564"/>
      <c r="W27" s="560"/>
      <c r="X27" s="501"/>
      <c r="Y27" s="501"/>
      <c r="Z27" s="501"/>
      <c r="AA27" s="501"/>
      <c r="AB27" s="501"/>
      <c r="AC27" s="501"/>
      <c r="AD27" s="501"/>
      <c r="AE27" s="501"/>
      <c r="AF27" s="501"/>
      <c r="AG27" s="501"/>
    </row>
    <row r="28" spans="1:33" s="475" customFormat="1" ht="15" customHeight="1">
      <c r="A28" s="1209"/>
      <c r="B28" s="1209"/>
      <c r="C28" s="1209"/>
      <c r="D28" s="1209"/>
      <c r="E28" s="907"/>
      <c r="F28" s="903"/>
      <c r="G28" s="903"/>
      <c r="H28" s="903"/>
      <c r="I28" s="899"/>
      <c r="J28" s="896"/>
      <c r="K28" s="906"/>
      <c r="L28" s="538"/>
      <c r="M28" s="551" t="s">
        <v>12</v>
      </c>
      <c r="N28" s="549"/>
      <c r="O28" s="545"/>
      <c r="P28" s="545"/>
      <c r="Q28" s="545"/>
      <c r="R28" s="573"/>
      <c r="S28" s="564"/>
      <c r="T28" s="563"/>
      <c r="U28" s="549"/>
      <c r="V28" s="564"/>
      <c r="W28" s="560"/>
      <c r="X28" s="501"/>
      <c r="Y28" s="501"/>
      <c r="Z28" s="501"/>
      <c r="AA28" s="501"/>
      <c r="AB28" s="501"/>
      <c r="AC28" s="501"/>
      <c r="AD28" s="501"/>
      <c r="AE28" s="501"/>
      <c r="AF28" s="501"/>
      <c r="AG28" s="501"/>
    </row>
    <row r="29" spans="1:33" s="475" customFormat="1" ht="15" customHeight="1">
      <c r="A29" s="1209"/>
      <c r="B29" s="1209"/>
      <c r="C29" s="1209"/>
      <c r="D29" s="907"/>
      <c r="E29" s="907"/>
      <c r="F29" s="903"/>
      <c r="G29" s="903"/>
      <c r="H29" s="903"/>
      <c r="I29" s="899"/>
      <c r="J29" s="896"/>
      <c r="K29" s="906"/>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row>
    <row r="30" spans="1:33" s="475" customFormat="1" ht="15" customHeight="1">
      <c r="A30" s="1209"/>
      <c r="B30" s="1209"/>
      <c r="C30" s="907"/>
      <c r="D30" s="907"/>
      <c r="E30" s="907"/>
      <c r="F30" s="907"/>
      <c r="G30" s="912"/>
      <c r="H30" s="899"/>
      <c r="I30" s="910"/>
      <c r="J30" s="896"/>
      <c r="K30" s="911"/>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row>
    <row r="31" spans="1:33" s="475" customFormat="1" ht="15" customHeight="1">
      <c r="A31" s="1209"/>
      <c r="B31" s="907"/>
      <c r="C31" s="907"/>
      <c r="D31" s="907"/>
      <c r="E31" s="907"/>
      <c r="F31" s="907"/>
      <c r="G31" s="912"/>
      <c r="H31" s="899"/>
      <c r="I31" s="899"/>
      <c r="J31" s="896"/>
      <c r="K31" s="906"/>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row>
    <row r="32" spans="1:33" s="475" customFormat="1" ht="15" customHeight="1">
      <c r="A32" s="895"/>
      <c r="B32" s="895"/>
      <c r="C32" s="895"/>
      <c r="D32" s="895"/>
      <c r="E32" s="895"/>
      <c r="F32" s="895"/>
      <c r="G32" s="895"/>
      <c r="H32" s="895"/>
      <c r="I32" s="895"/>
      <c r="J32" s="895"/>
      <c r="K32" s="895"/>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row>
    <row r="33" spans="12:23" ht="3" customHeight="1">
      <c r="L33" s="485"/>
      <c r="M33" s="485"/>
      <c r="N33" s="485"/>
      <c r="O33" s="485"/>
      <c r="P33" s="485"/>
      <c r="Q33" s="485"/>
      <c r="R33" s="485"/>
      <c r="S33" s="485"/>
      <c r="T33" s="485"/>
      <c r="U33" s="485"/>
    </row>
    <row r="34" spans="12:23" ht="133.5" customHeight="1">
      <c r="L34" s="1">
        <v>1</v>
      </c>
      <c r="M34" s="1202" t="s">
        <v>633</v>
      </c>
      <c r="N34" s="1202"/>
      <c r="O34" s="1202"/>
      <c r="P34" s="1202"/>
      <c r="Q34" s="1202"/>
      <c r="R34" s="1202"/>
      <c r="S34" s="1202"/>
      <c r="T34" s="1202"/>
      <c r="U34" s="1202"/>
      <c r="V34" s="1202"/>
      <c r="W34" s="1202"/>
    </row>
  </sheetData>
  <sheetProtection password="FA9C" sheet="1" objects="1" scenarios="1" formatColumns="0" formatRows="0"/>
  <dataConsolidate/>
  <mergeCells count="37">
    <mergeCell ref="T24:T25"/>
    <mergeCell ref="U24:U25"/>
    <mergeCell ref="M34:W34"/>
    <mergeCell ref="W24:W26"/>
    <mergeCell ref="S17:T17"/>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sheetPr codeName="List05_4">
    <tabColor indexed="22"/>
  </sheetPr>
  <dimension ref="A1:T15"/>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51</v>
      </c>
    </row>
    <row r="2" spans="1:20" ht="22.5">
      <c r="F2" s="1203" t="s">
        <v>492</v>
      </c>
      <c r="G2" s="1204"/>
      <c r="H2" s="1205"/>
      <c r="I2" s="640"/>
    </row>
    <row r="3" spans="1:20" ht="3" customHeight="1"/>
    <row r="4" spans="1:20" s="570" customFormat="1" ht="11.25">
      <c r="A4" s="590"/>
      <c r="B4" s="590"/>
      <c r="C4" s="590"/>
      <c r="D4" s="590"/>
      <c r="F4" s="1161" t="s">
        <v>454</v>
      </c>
      <c r="G4" s="1161"/>
      <c r="H4" s="1161"/>
      <c r="I4" s="1206"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6"/>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493</v>
      </c>
      <c r="H7" s="604" t="str">
        <f>IF(dateCh="","",dateCh)</f>
        <v>26.12.2018</v>
      </c>
      <c r="I7" s="581" t="s">
        <v>494</v>
      </c>
      <c r="J7" s="615"/>
      <c r="K7" s="590"/>
      <c r="L7" s="590"/>
      <c r="M7" s="590"/>
      <c r="N7" s="590"/>
      <c r="O7" s="590"/>
      <c r="P7" s="590"/>
      <c r="Q7" s="590"/>
      <c r="R7" s="590"/>
      <c r="S7" s="590"/>
      <c r="T7" s="590"/>
    </row>
    <row r="8" spans="1:20" s="570" customFormat="1" ht="45">
      <c r="A8" s="1207">
        <v>1</v>
      </c>
      <c r="B8" s="590"/>
      <c r="C8" s="590"/>
      <c r="D8" s="590"/>
      <c r="F8" s="616" t="str">
        <f>"2." &amp;mergeValue(A8)</f>
        <v>2.1</v>
      </c>
      <c r="G8" s="632" t="s">
        <v>495</v>
      </c>
      <c r="H8" s="604" t="str">
        <f>IF('Перечень тарифов'!R21="","наименование отсутствует","" &amp; 'Перечень тарифов'!R21 &amp; "")</f>
        <v>наименование отсутствует</v>
      </c>
      <c r="I8" s="581" t="s">
        <v>591</v>
      </c>
      <c r="J8" s="615"/>
      <c r="K8" s="590"/>
      <c r="L8" s="590"/>
      <c r="M8" s="590"/>
      <c r="N8" s="590"/>
      <c r="O8" s="590"/>
      <c r="P8" s="590"/>
      <c r="Q8" s="590"/>
      <c r="R8" s="590"/>
      <c r="S8" s="590"/>
      <c r="T8" s="590"/>
    </row>
    <row r="9" spans="1:20" s="570" customFormat="1" ht="22.5">
      <c r="A9" s="1207"/>
      <c r="B9" s="590"/>
      <c r="C9" s="590"/>
      <c r="D9" s="590"/>
      <c r="F9" s="616" t="str">
        <f>"3." &amp;mergeValue(A9)</f>
        <v>3.1</v>
      </c>
      <c r="G9" s="632" t="s">
        <v>496</v>
      </c>
      <c r="H9" s="604" t="str">
        <f>IF('Перечень тарифов'!F21="","наименование отсутствует","" &amp; 'Перечень тарифов'!F21 &amp; "")</f>
        <v>Производство тепловой энергии. Некомбинированная выработка</v>
      </c>
      <c r="I9" s="581" t="s">
        <v>589</v>
      </c>
      <c r="J9" s="615"/>
      <c r="K9" s="590"/>
      <c r="L9" s="590"/>
      <c r="M9" s="590"/>
      <c r="N9" s="590"/>
      <c r="O9" s="590"/>
      <c r="P9" s="590"/>
      <c r="Q9" s="590"/>
      <c r="R9" s="590"/>
      <c r="S9" s="590"/>
      <c r="T9" s="590"/>
    </row>
    <row r="10" spans="1:20" s="570" customFormat="1" ht="22.5">
      <c r="A10" s="1207"/>
      <c r="B10" s="590"/>
      <c r="C10" s="590"/>
      <c r="D10" s="590"/>
      <c r="F10" s="616" t="str">
        <f>"4."&amp;mergeValue(A10)</f>
        <v>4.1</v>
      </c>
      <c r="G10" s="632" t="s">
        <v>497</v>
      </c>
      <c r="H10" s="605" t="s">
        <v>458</v>
      </c>
      <c r="I10" s="581"/>
      <c r="J10" s="615"/>
      <c r="K10" s="590"/>
      <c r="L10" s="590"/>
      <c r="M10" s="590"/>
      <c r="N10" s="590"/>
      <c r="O10" s="590"/>
      <c r="P10" s="590"/>
      <c r="Q10" s="590"/>
      <c r="R10" s="590"/>
      <c r="S10" s="590"/>
      <c r="T10" s="590"/>
    </row>
    <row r="11" spans="1:20"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c r="O11" s="590"/>
      <c r="P11" s="590"/>
      <c r="Q11" s="590"/>
      <c r="R11" s="590"/>
      <c r="S11" s="590"/>
      <c r="T11" s="590"/>
    </row>
    <row r="12" spans="1:20" s="570" customFormat="1" ht="22.5">
      <c r="A12" s="1207"/>
      <c r="B12" s="1207"/>
      <c r="C12" s="1207">
        <v>1</v>
      </c>
      <c r="D12" s="623"/>
      <c r="F12" s="616" t="str">
        <f>"4."&amp;mergeValue(A12) &amp;"."&amp;mergeValue(B12)&amp;"."&amp;mergeValue(C12)</f>
        <v>4.1.1.1</v>
      </c>
      <c r="G12" s="622" t="s">
        <v>498</v>
      </c>
      <c r="H12" s="604" t="str">
        <f>IF(Территории!H13="","","" &amp; Территории!H13 &amp; "")</f>
        <v>Город Волгодонск</v>
      </c>
      <c r="I12" s="581" t="s">
        <v>501</v>
      </c>
      <c r="J12" s="615"/>
      <c r="K12" s="590"/>
      <c r="L12" s="590"/>
      <c r="M12" s="590"/>
      <c r="N12" s="590"/>
      <c r="O12" s="590"/>
      <c r="P12" s="590"/>
      <c r="Q12" s="590"/>
      <c r="R12" s="590"/>
      <c r="S12" s="590"/>
      <c r="T12" s="590"/>
    </row>
    <row r="13" spans="1:20" s="570" customFormat="1" ht="56.25">
      <c r="A13" s="1207"/>
      <c r="B13" s="1207"/>
      <c r="C13" s="1207"/>
      <c r="D13" s="623">
        <v>1</v>
      </c>
      <c r="F13" s="616" t="str">
        <f>"4."&amp;mergeValue(A13) &amp;"."&amp;mergeValue(B13)&amp;"."&amp;mergeValue(C13)&amp;"."&amp;mergeValue(D13)</f>
        <v>4.1.1.1.1</v>
      </c>
      <c r="G13" s="633" t="s">
        <v>499</v>
      </c>
      <c r="H13" s="604" t="str">
        <f>IF(Территории!R14="","","" &amp; Территории!R14 &amp; "")</f>
        <v>Город Волгодонск (60712000)</v>
      </c>
      <c r="I13" s="1106" t="s">
        <v>592</v>
      </c>
      <c r="J13" s="615"/>
      <c r="K13" s="590"/>
      <c r="L13" s="590"/>
      <c r="M13" s="590"/>
      <c r="N13" s="590"/>
      <c r="O13" s="590"/>
      <c r="P13" s="590"/>
      <c r="Q13" s="590"/>
      <c r="R13" s="590"/>
      <c r="S13" s="590"/>
      <c r="T13" s="590"/>
    </row>
    <row r="14" spans="1:20" s="613" customFormat="1" ht="3" customHeight="1">
      <c r="A14" s="614"/>
      <c r="B14" s="614"/>
      <c r="C14" s="614"/>
      <c r="D14" s="614"/>
      <c r="F14" s="625"/>
      <c r="G14" s="626"/>
      <c r="H14" s="627"/>
      <c r="I14" s="628"/>
      <c r="J14" s="614"/>
      <c r="K14" s="614"/>
      <c r="L14" s="614"/>
      <c r="M14" s="614"/>
      <c r="N14" s="614"/>
      <c r="O14" s="614"/>
      <c r="P14" s="614"/>
      <c r="Q14" s="614"/>
      <c r="R14" s="614"/>
      <c r="S14" s="614"/>
      <c r="T14" s="614"/>
    </row>
    <row r="15" spans="1:20" s="613" customFormat="1" ht="15" customHeight="1">
      <c r="A15" s="614"/>
      <c r="B15" s="614"/>
      <c r="C15" s="614"/>
      <c r="D15" s="614"/>
      <c r="F15" s="612"/>
      <c r="G15" s="1202" t="s">
        <v>594</v>
      </c>
      <c r="H15" s="1202"/>
      <c r="I15" s="594"/>
      <c r="J15" s="614"/>
      <c r="K15" s="614"/>
      <c r="L15" s="614"/>
      <c r="M15" s="614"/>
      <c r="N15" s="614"/>
      <c r="O15" s="614"/>
      <c r="P15" s="614"/>
      <c r="Q15" s="614"/>
      <c r="R15" s="614"/>
      <c r="S15" s="614"/>
      <c r="T15" s="614"/>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List06_4">
    <tabColor rgb="FFEAEBEE"/>
    <pageSetUpPr fitToPage="1"/>
  </sheetPr>
  <dimension ref="A1:BS30"/>
  <sheetViews>
    <sheetView showGridLines="0" topLeftCell="AG9" zoomScaleNormal="100" workbookViewId="0">
      <selection activeCell="M30" sqref="M30:BF30"/>
    </sheetView>
  </sheetViews>
  <sheetFormatPr defaultColWidth="10.5703125" defaultRowHeight="14.25"/>
  <cols>
    <col min="1" max="6" width="10.5703125" style="585" hidden="1" customWidth="1"/>
    <col min="7" max="8" width="9.140625" style="591" hidden="1" customWidth="1"/>
    <col min="9" max="9" width="3.7109375" style="531" customWidth="1"/>
    <col min="10" max="11" width="3.7109375" style="530" customWidth="1"/>
    <col min="12" max="12" width="12.7109375" style="523" customWidth="1"/>
    <col min="13" max="13" width="44.7109375" style="523" customWidth="1"/>
    <col min="14" max="14" width="1.7109375" style="523" hidden="1" customWidth="1"/>
    <col min="15" max="15" width="16.140625" style="523" customWidth="1"/>
    <col min="16" max="17" width="1.7109375" style="523" hidden="1" customWidth="1"/>
    <col min="18" max="18" width="11.7109375" style="523" customWidth="1"/>
    <col min="19" max="19" width="3.7109375" style="523" customWidth="1"/>
    <col min="20" max="20" width="11.7109375" style="523" customWidth="1"/>
    <col min="21" max="21" width="8.5703125" style="523" customWidth="1"/>
    <col min="22" max="22" width="10.5703125" style="1061" customWidth="1"/>
    <col min="23" max="24" width="1.7109375" style="1061" hidden="1" customWidth="1"/>
    <col min="25" max="25" width="11.7109375" style="1061" customWidth="1"/>
    <col min="26" max="26" width="3.7109375" style="1061" customWidth="1"/>
    <col min="27" max="27" width="11.7109375" style="1061" customWidth="1"/>
    <col min="28" max="28" width="8.5703125" style="1061" customWidth="1"/>
    <col min="29" max="29" width="9.5703125" style="1061" customWidth="1"/>
    <col min="30" max="31" width="1.7109375" style="1061" hidden="1" customWidth="1"/>
    <col min="32" max="32" width="11.7109375" style="1061" customWidth="1"/>
    <col min="33" max="33" width="3.7109375" style="1061" customWidth="1"/>
    <col min="34" max="34" width="11.7109375" style="1061" customWidth="1"/>
    <col min="35" max="35" width="8.5703125" style="1061" customWidth="1"/>
    <col min="36" max="36" width="12.28515625" style="1061" customWidth="1"/>
    <col min="37" max="38" width="1.7109375" style="1061" hidden="1" customWidth="1"/>
    <col min="39" max="39" width="11.7109375" style="1061" customWidth="1"/>
    <col min="40" max="40" width="3.7109375" style="1061" customWidth="1"/>
    <col min="41" max="41" width="11.7109375" style="1061" customWidth="1"/>
    <col min="42" max="42" width="8.5703125" style="1061" customWidth="1"/>
    <col min="43" max="43" width="11" style="1061" customWidth="1"/>
    <col min="44" max="45" width="1.7109375" style="1061" hidden="1" customWidth="1"/>
    <col min="46" max="46" width="11.7109375" style="1061" customWidth="1"/>
    <col min="47" max="47" width="3.7109375" style="1061" customWidth="1"/>
    <col min="48" max="48" width="11.7109375" style="1061" customWidth="1"/>
    <col min="49" max="49" width="8.5703125" style="1061" customWidth="1"/>
    <col min="50" max="50" width="13.5703125" style="1061" customWidth="1"/>
    <col min="51" max="52" width="1.7109375" style="1061" hidden="1" customWidth="1"/>
    <col min="53" max="53" width="11.7109375" style="1061" customWidth="1"/>
    <col min="54" max="54" width="3.7109375" style="1061" customWidth="1"/>
    <col min="55" max="55" width="11.7109375" style="1061" customWidth="1"/>
    <col min="56" max="56" width="8.5703125" style="1061" hidden="1" customWidth="1"/>
    <col min="57" max="57" width="4.7109375" style="523" customWidth="1"/>
    <col min="58" max="58" width="115.7109375" style="523" customWidth="1"/>
    <col min="59" max="70" width="10.5703125" style="585"/>
    <col min="71" max="291" width="10.5703125" style="523"/>
    <col min="292" max="299" width="0" style="523" hidden="1" customWidth="1"/>
    <col min="300" max="302" width="3.7109375" style="523" customWidth="1"/>
    <col min="303" max="303" width="12.7109375" style="523" customWidth="1"/>
    <col min="304" max="304" width="47.42578125" style="523" customWidth="1"/>
    <col min="305" max="308" width="0" style="523" hidden="1" customWidth="1"/>
    <col min="309" max="309" width="11.7109375" style="523" customWidth="1"/>
    <col min="310" max="310" width="6.42578125" style="523" bestFit="1" customWidth="1"/>
    <col min="311" max="311" width="11.7109375" style="523" customWidth="1"/>
    <col min="312" max="312" width="0" style="523" hidden="1" customWidth="1"/>
    <col min="313" max="313" width="3.7109375" style="523" customWidth="1"/>
    <col min="314" max="314" width="11.140625" style="523" bestFit="1" customWidth="1"/>
    <col min="315" max="547" width="10.5703125" style="523"/>
    <col min="548" max="555" width="0" style="523" hidden="1" customWidth="1"/>
    <col min="556" max="558" width="3.7109375" style="523" customWidth="1"/>
    <col min="559" max="559" width="12.7109375" style="523" customWidth="1"/>
    <col min="560" max="560" width="47.42578125" style="523" customWidth="1"/>
    <col min="561" max="564" width="0" style="523" hidden="1" customWidth="1"/>
    <col min="565" max="565" width="11.7109375" style="523" customWidth="1"/>
    <col min="566" max="566" width="6.42578125" style="523" bestFit="1" customWidth="1"/>
    <col min="567" max="567" width="11.7109375" style="523" customWidth="1"/>
    <col min="568" max="568" width="0" style="523" hidden="1" customWidth="1"/>
    <col min="569" max="569" width="3.7109375" style="523" customWidth="1"/>
    <col min="570" max="570" width="11.140625" style="523" bestFit="1" customWidth="1"/>
    <col min="571" max="803" width="10.5703125" style="523"/>
    <col min="804" max="811" width="0" style="523" hidden="1" customWidth="1"/>
    <col min="812" max="814" width="3.7109375" style="523" customWidth="1"/>
    <col min="815" max="815" width="12.7109375" style="523" customWidth="1"/>
    <col min="816" max="816" width="47.42578125" style="523" customWidth="1"/>
    <col min="817" max="820" width="0" style="523" hidden="1" customWidth="1"/>
    <col min="821" max="821" width="11.7109375" style="523" customWidth="1"/>
    <col min="822" max="822" width="6.42578125" style="523" bestFit="1" customWidth="1"/>
    <col min="823" max="823" width="11.7109375" style="523" customWidth="1"/>
    <col min="824" max="824" width="0" style="523" hidden="1" customWidth="1"/>
    <col min="825" max="825" width="3.7109375" style="523" customWidth="1"/>
    <col min="826" max="826" width="11.140625" style="523" bestFit="1" customWidth="1"/>
    <col min="827" max="1059" width="10.5703125" style="523"/>
    <col min="1060" max="1067" width="0" style="523" hidden="1" customWidth="1"/>
    <col min="1068" max="1070" width="3.7109375" style="523" customWidth="1"/>
    <col min="1071" max="1071" width="12.7109375" style="523" customWidth="1"/>
    <col min="1072" max="1072" width="47.42578125" style="523" customWidth="1"/>
    <col min="1073" max="1076" width="0" style="523" hidden="1" customWidth="1"/>
    <col min="1077" max="1077" width="11.7109375" style="523" customWidth="1"/>
    <col min="1078" max="1078" width="6.42578125" style="523" bestFit="1" customWidth="1"/>
    <col min="1079" max="1079" width="11.7109375" style="523" customWidth="1"/>
    <col min="1080" max="1080" width="0" style="523" hidden="1" customWidth="1"/>
    <col min="1081" max="1081" width="3.7109375" style="523" customWidth="1"/>
    <col min="1082" max="1082" width="11.140625" style="523" bestFit="1" customWidth="1"/>
    <col min="1083" max="1315" width="10.5703125" style="523"/>
    <col min="1316" max="1323" width="0" style="523" hidden="1" customWidth="1"/>
    <col min="1324" max="1326" width="3.7109375" style="523" customWidth="1"/>
    <col min="1327" max="1327" width="12.7109375" style="523" customWidth="1"/>
    <col min="1328" max="1328" width="47.42578125" style="523" customWidth="1"/>
    <col min="1329" max="1332" width="0" style="523" hidden="1" customWidth="1"/>
    <col min="1333" max="1333" width="11.7109375" style="523" customWidth="1"/>
    <col min="1334" max="1334" width="6.42578125" style="523" bestFit="1" customWidth="1"/>
    <col min="1335" max="1335" width="11.7109375" style="523" customWidth="1"/>
    <col min="1336" max="1336" width="0" style="523" hidden="1" customWidth="1"/>
    <col min="1337" max="1337" width="3.7109375" style="523" customWidth="1"/>
    <col min="1338" max="1338" width="11.140625" style="523" bestFit="1" customWidth="1"/>
    <col min="1339" max="1571" width="10.5703125" style="523"/>
    <col min="1572" max="1579" width="0" style="523" hidden="1" customWidth="1"/>
    <col min="1580" max="1582" width="3.7109375" style="523" customWidth="1"/>
    <col min="1583" max="1583" width="12.7109375" style="523" customWidth="1"/>
    <col min="1584" max="1584" width="47.42578125" style="523" customWidth="1"/>
    <col min="1585" max="1588" width="0" style="523" hidden="1" customWidth="1"/>
    <col min="1589" max="1589" width="11.7109375" style="523" customWidth="1"/>
    <col min="1590" max="1590" width="6.42578125" style="523" bestFit="1" customWidth="1"/>
    <col min="1591" max="1591" width="11.7109375" style="523" customWidth="1"/>
    <col min="1592" max="1592" width="0" style="523" hidden="1" customWidth="1"/>
    <col min="1593" max="1593" width="3.7109375" style="523" customWidth="1"/>
    <col min="1594" max="1594" width="11.140625" style="523" bestFit="1" customWidth="1"/>
    <col min="1595" max="1827" width="10.5703125" style="523"/>
    <col min="1828" max="1835" width="0" style="523" hidden="1" customWidth="1"/>
    <col min="1836" max="1838" width="3.7109375" style="523" customWidth="1"/>
    <col min="1839" max="1839" width="12.7109375" style="523" customWidth="1"/>
    <col min="1840" max="1840" width="47.42578125" style="523" customWidth="1"/>
    <col min="1841" max="1844" width="0" style="523" hidden="1" customWidth="1"/>
    <col min="1845" max="1845" width="11.7109375" style="523" customWidth="1"/>
    <col min="1846" max="1846" width="6.42578125" style="523" bestFit="1" customWidth="1"/>
    <col min="1847" max="1847" width="11.7109375" style="523" customWidth="1"/>
    <col min="1848" max="1848" width="0" style="523" hidden="1" customWidth="1"/>
    <col min="1849" max="1849" width="3.7109375" style="523" customWidth="1"/>
    <col min="1850" max="1850" width="11.140625" style="523" bestFit="1" customWidth="1"/>
    <col min="1851" max="2083" width="10.5703125" style="523"/>
    <col min="2084" max="2091" width="0" style="523" hidden="1" customWidth="1"/>
    <col min="2092" max="2094" width="3.7109375" style="523" customWidth="1"/>
    <col min="2095" max="2095" width="12.7109375" style="523" customWidth="1"/>
    <col min="2096" max="2096" width="47.42578125" style="523" customWidth="1"/>
    <col min="2097" max="2100" width="0" style="523" hidden="1" customWidth="1"/>
    <col min="2101" max="2101" width="11.7109375" style="523" customWidth="1"/>
    <col min="2102" max="2102" width="6.42578125" style="523" bestFit="1" customWidth="1"/>
    <col min="2103" max="2103" width="11.7109375" style="523" customWidth="1"/>
    <col min="2104" max="2104" width="0" style="523" hidden="1" customWidth="1"/>
    <col min="2105" max="2105" width="3.7109375" style="523" customWidth="1"/>
    <col min="2106" max="2106" width="11.140625" style="523" bestFit="1" customWidth="1"/>
    <col min="2107" max="2339" width="10.5703125" style="523"/>
    <col min="2340" max="2347" width="0" style="523" hidden="1" customWidth="1"/>
    <col min="2348" max="2350" width="3.7109375" style="523" customWidth="1"/>
    <col min="2351" max="2351" width="12.7109375" style="523" customWidth="1"/>
    <col min="2352" max="2352" width="47.42578125" style="523" customWidth="1"/>
    <col min="2353" max="2356" width="0" style="523" hidden="1" customWidth="1"/>
    <col min="2357" max="2357" width="11.7109375" style="523" customWidth="1"/>
    <col min="2358" max="2358" width="6.42578125" style="523" bestFit="1" customWidth="1"/>
    <col min="2359" max="2359" width="11.7109375" style="523" customWidth="1"/>
    <col min="2360" max="2360" width="0" style="523" hidden="1" customWidth="1"/>
    <col min="2361" max="2361" width="3.7109375" style="523" customWidth="1"/>
    <col min="2362" max="2362" width="11.140625" style="523" bestFit="1" customWidth="1"/>
    <col min="2363" max="2595" width="10.5703125" style="523"/>
    <col min="2596" max="2603" width="0" style="523" hidden="1" customWidth="1"/>
    <col min="2604" max="2606" width="3.7109375" style="523" customWidth="1"/>
    <col min="2607" max="2607" width="12.7109375" style="523" customWidth="1"/>
    <col min="2608" max="2608" width="47.42578125" style="523" customWidth="1"/>
    <col min="2609" max="2612" width="0" style="523" hidden="1" customWidth="1"/>
    <col min="2613" max="2613" width="11.7109375" style="523" customWidth="1"/>
    <col min="2614" max="2614" width="6.42578125" style="523" bestFit="1" customWidth="1"/>
    <col min="2615" max="2615" width="11.7109375" style="523" customWidth="1"/>
    <col min="2616" max="2616" width="0" style="523" hidden="1" customWidth="1"/>
    <col min="2617" max="2617" width="3.7109375" style="523" customWidth="1"/>
    <col min="2618" max="2618" width="11.140625" style="523" bestFit="1" customWidth="1"/>
    <col min="2619" max="2851" width="10.5703125" style="523"/>
    <col min="2852" max="2859" width="0" style="523" hidden="1" customWidth="1"/>
    <col min="2860" max="2862" width="3.7109375" style="523" customWidth="1"/>
    <col min="2863" max="2863" width="12.7109375" style="523" customWidth="1"/>
    <col min="2864" max="2864" width="47.42578125" style="523" customWidth="1"/>
    <col min="2865" max="2868" width="0" style="523" hidden="1" customWidth="1"/>
    <col min="2869" max="2869" width="11.7109375" style="523" customWidth="1"/>
    <col min="2870" max="2870" width="6.42578125" style="523" bestFit="1" customWidth="1"/>
    <col min="2871" max="2871" width="11.7109375" style="523" customWidth="1"/>
    <col min="2872" max="2872" width="0" style="523" hidden="1" customWidth="1"/>
    <col min="2873" max="2873" width="3.7109375" style="523" customWidth="1"/>
    <col min="2874" max="2874" width="11.140625" style="523" bestFit="1" customWidth="1"/>
    <col min="2875" max="3107" width="10.5703125" style="523"/>
    <col min="3108" max="3115" width="0" style="523" hidden="1" customWidth="1"/>
    <col min="3116" max="3118" width="3.7109375" style="523" customWidth="1"/>
    <col min="3119" max="3119" width="12.7109375" style="523" customWidth="1"/>
    <col min="3120" max="3120" width="47.42578125" style="523" customWidth="1"/>
    <col min="3121" max="3124" width="0" style="523" hidden="1" customWidth="1"/>
    <col min="3125" max="3125" width="11.7109375" style="523" customWidth="1"/>
    <col min="3126" max="3126" width="6.42578125" style="523" bestFit="1" customWidth="1"/>
    <col min="3127" max="3127" width="11.7109375" style="523" customWidth="1"/>
    <col min="3128" max="3128" width="0" style="523" hidden="1" customWidth="1"/>
    <col min="3129" max="3129" width="3.7109375" style="523" customWidth="1"/>
    <col min="3130" max="3130" width="11.140625" style="523" bestFit="1" customWidth="1"/>
    <col min="3131" max="3363" width="10.5703125" style="523"/>
    <col min="3364" max="3371" width="0" style="523" hidden="1" customWidth="1"/>
    <col min="3372" max="3374" width="3.7109375" style="523" customWidth="1"/>
    <col min="3375" max="3375" width="12.7109375" style="523" customWidth="1"/>
    <col min="3376" max="3376" width="47.42578125" style="523" customWidth="1"/>
    <col min="3377" max="3380" width="0" style="523" hidden="1" customWidth="1"/>
    <col min="3381" max="3381" width="11.7109375" style="523" customWidth="1"/>
    <col min="3382" max="3382" width="6.42578125" style="523" bestFit="1" customWidth="1"/>
    <col min="3383" max="3383" width="11.7109375" style="523" customWidth="1"/>
    <col min="3384" max="3384" width="0" style="523" hidden="1" customWidth="1"/>
    <col min="3385" max="3385" width="3.7109375" style="523" customWidth="1"/>
    <col min="3386" max="3386" width="11.140625" style="523" bestFit="1" customWidth="1"/>
    <col min="3387" max="3619" width="10.5703125" style="523"/>
    <col min="3620" max="3627" width="0" style="523" hidden="1" customWidth="1"/>
    <col min="3628" max="3630" width="3.7109375" style="523" customWidth="1"/>
    <col min="3631" max="3631" width="12.7109375" style="523" customWidth="1"/>
    <col min="3632" max="3632" width="47.42578125" style="523" customWidth="1"/>
    <col min="3633" max="3636" width="0" style="523" hidden="1" customWidth="1"/>
    <col min="3637" max="3637" width="11.7109375" style="523" customWidth="1"/>
    <col min="3638" max="3638" width="6.42578125" style="523" bestFit="1" customWidth="1"/>
    <col min="3639" max="3639" width="11.7109375" style="523" customWidth="1"/>
    <col min="3640" max="3640" width="0" style="523" hidden="1" customWidth="1"/>
    <col min="3641" max="3641" width="3.7109375" style="523" customWidth="1"/>
    <col min="3642" max="3642" width="11.140625" style="523" bestFit="1" customWidth="1"/>
    <col min="3643" max="3875" width="10.5703125" style="523"/>
    <col min="3876" max="3883" width="0" style="523" hidden="1" customWidth="1"/>
    <col min="3884" max="3886" width="3.7109375" style="523" customWidth="1"/>
    <col min="3887" max="3887" width="12.7109375" style="523" customWidth="1"/>
    <col min="3888" max="3888" width="47.42578125" style="523" customWidth="1"/>
    <col min="3889" max="3892" width="0" style="523" hidden="1" customWidth="1"/>
    <col min="3893" max="3893" width="11.7109375" style="523" customWidth="1"/>
    <col min="3894" max="3894" width="6.42578125" style="523" bestFit="1" customWidth="1"/>
    <col min="3895" max="3895" width="11.7109375" style="523" customWidth="1"/>
    <col min="3896" max="3896" width="0" style="523" hidden="1" customWidth="1"/>
    <col min="3897" max="3897" width="3.7109375" style="523" customWidth="1"/>
    <col min="3898" max="3898" width="11.140625" style="523" bestFit="1" customWidth="1"/>
    <col min="3899" max="4131" width="10.5703125" style="523"/>
    <col min="4132" max="4139" width="0" style="523" hidden="1" customWidth="1"/>
    <col min="4140" max="4142" width="3.7109375" style="523" customWidth="1"/>
    <col min="4143" max="4143" width="12.7109375" style="523" customWidth="1"/>
    <col min="4144" max="4144" width="47.42578125" style="523" customWidth="1"/>
    <col min="4145" max="4148" width="0" style="523" hidden="1" customWidth="1"/>
    <col min="4149" max="4149" width="11.7109375" style="523" customWidth="1"/>
    <col min="4150" max="4150" width="6.42578125" style="523" bestFit="1" customWidth="1"/>
    <col min="4151" max="4151" width="11.7109375" style="523" customWidth="1"/>
    <col min="4152" max="4152" width="0" style="523" hidden="1" customWidth="1"/>
    <col min="4153" max="4153" width="3.7109375" style="523" customWidth="1"/>
    <col min="4154" max="4154" width="11.140625" style="523" bestFit="1" customWidth="1"/>
    <col min="4155" max="4387" width="10.5703125" style="523"/>
    <col min="4388" max="4395" width="0" style="523" hidden="1" customWidth="1"/>
    <col min="4396" max="4398" width="3.7109375" style="523" customWidth="1"/>
    <col min="4399" max="4399" width="12.7109375" style="523" customWidth="1"/>
    <col min="4400" max="4400" width="47.42578125" style="523" customWidth="1"/>
    <col min="4401" max="4404" width="0" style="523" hidden="1" customWidth="1"/>
    <col min="4405" max="4405" width="11.7109375" style="523" customWidth="1"/>
    <col min="4406" max="4406" width="6.42578125" style="523" bestFit="1" customWidth="1"/>
    <col min="4407" max="4407" width="11.7109375" style="523" customWidth="1"/>
    <col min="4408" max="4408" width="0" style="523" hidden="1" customWidth="1"/>
    <col min="4409" max="4409" width="3.7109375" style="523" customWidth="1"/>
    <col min="4410" max="4410" width="11.140625" style="523" bestFit="1" customWidth="1"/>
    <col min="4411" max="4643" width="10.5703125" style="523"/>
    <col min="4644" max="4651" width="0" style="523" hidden="1" customWidth="1"/>
    <col min="4652" max="4654" width="3.7109375" style="523" customWidth="1"/>
    <col min="4655" max="4655" width="12.7109375" style="523" customWidth="1"/>
    <col min="4656" max="4656" width="47.42578125" style="523" customWidth="1"/>
    <col min="4657" max="4660" width="0" style="523" hidden="1" customWidth="1"/>
    <col min="4661" max="4661" width="11.7109375" style="523" customWidth="1"/>
    <col min="4662" max="4662" width="6.42578125" style="523" bestFit="1" customWidth="1"/>
    <col min="4663" max="4663" width="11.7109375" style="523" customWidth="1"/>
    <col min="4664" max="4664" width="0" style="523" hidden="1" customWidth="1"/>
    <col min="4665" max="4665" width="3.7109375" style="523" customWidth="1"/>
    <col min="4666" max="4666" width="11.140625" style="523" bestFit="1" customWidth="1"/>
    <col min="4667" max="4899" width="10.5703125" style="523"/>
    <col min="4900" max="4907" width="0" style="523" hidden="1" customWidth="1"/>
    <col min="4908" max="4910" width="3.7109375" style="523" customWidth="1"/>
    <col min="4911" max="4911" width="12.7109375" style="523" customWidth="1"/>
    <col min="4912" max="4912" width="47.42578125" style="523" customWidth="1"/>
    <col min="4913" max="4916" width="0" style="523" hidden="1" customWidth="1"/>
    <col min="4917" max="4917" width="11.7109375" style="523" customWidth="1"/>
    <col min="4918" max="4918" width="6.42578125" style="523" bestFit="1" customWidth="1"/>
    <col min="4919" max="4919" width="11.7109375" style="523" customWidth="1"/>
    <col min="4920" max="4920" width="0" style="523" hidden="1" customWidth="1"/>
    <col min="4921" max="4921" width="3.7109375" style="523" customWidth="1"/>
    <col min="4922" max="4922" width="11.140625" style="523" bestFit="1" customWidth="1"/>
    <col min="4923" max="5155" width="10.5703125" style="523"/>
    <col min="5156" max="5163" width="0" style="523" hidden="1" customWidth="1"/>
    <col min="5164" max="5166" width="3.7109375" style="523" customWidth="1"/>
    <col min="5167" max="5167" width="12.7109375" style="523" customWidth="1"/>
    <col min="5168" max="5168" width="47.42578125" style="523" customWidth="1"/>
    <col min="5169" max="5172" width="0" style="523" hidden="1" customWidth="1"/>
    <col min="5173" max="5173" width="11.7109375" style="523" customWidth="1"/>
    <col min="5174" max="5174" width="6.42578125" style="523" bestFit="1" customWidth="1"/>
    <col min="5175" max="5175" width="11.7109375" style="523" customWidth="1"/>
    <col min="5176" max="5176" width="0" style="523" hidden="1" customWidth="1"/>
    <col min="5177" max="5177" width="3.7109375" style="523" customWidth="1"/>
    <col min="5178" max="5178" width="11.140625" style="523" bestFit="1" customWidth="1"/>
    <col min="5179" max="5411" width="10.5703125" style="523"/>
    <col min="5412" max="5419" width="0" style="523" hidden="1" customWidth="1"/>
    <col min="5420" max="5422" width="3.7109375" style="523" customWidth="1"/>
    <col min="5423" max="5423" width="12.7109375" style="523" customWidth="1"/>
    <col min="5424" max="5424" width="47.42578125" style="523" customWidth="1"/>
    <col min="5425" max="5428" width="0" style="523" hidden="1" customWidth="1"/>
    <col min="5429" max="5429" width="11.7109375" style="523" customWidth="1"/>
    <col min="5430" max="5430" width="6.42578125" style="523" bestFit="1" customWidth="1"/>
    <col min="5431" max="5431" width="11.7109375" style="523" customWidth="1"/>
    <col min="5432" max="5432" width="0" style="523" hidden="1" customWidth="1"/>
    <col min="5433" max="5433" width="3.7109375" style="523" customWidth="1"/>
    <col min="5434" max="5434" width="11.140625" style="523" bestFit="1" customWidth="1"/>
    <col min="5435" max="5667" width="10.5703125" style="523"/>
    <col min="5668" max="5675" width="0" style="523" hidden="1" customWidth="1"/>
    <col min="5676" max="5678" width="3.7109375" style="523" customWidth="1"/>
    <col min="5679" max="5679" width="12.7109375" style="523" customWidth="1"/>
    <col min="5680" max="5680" width="47.42578125" style="523" customWidth="1"/>
    <col min="5681" max="5684" width="0" style="523" hidden="1" customWidth="1"/>
    <col min="5685" max="5685" width="11.7109375" style="523" customWidth="1"/>
    <col min="5686" max="5686" width="6.42578125" style="523" bestFit="1" customWidth="1"/>
    <col min="5687" max="5687" width="11.7109375" style="523" customWidth="1"/>
    <col min="5688" max="5688" width="0" style="523" hidden="1" customWidth="1"/>
    <col min="5689" max="5689" width="3.7109375" style="523" customWidth="1"/>
    <col min="5690" max="5690" width="11.140625" style="523" bestFit="1" customWidth="1"/>
    <col min="5691" max="5923" width="10.5703125" style="523"/>
    <col min="5924" max="5931" width="0" style="523" hidden="1" customWidth="1"/>
    <col min="5932" max="5934" width="3.7109375" style="523" customWidth="1"/>
    <col min="5935" max="5935" width="12.7109375" style="523" customWidth="1"/>
    <col min="5936" max="5936" width="47.42578125" style="523" customWidth="1"/>
    <col min="5937" max="5940" width="0" style="523" hidden="1" customWidth="1"/>
    <col min="5941" max="5941" width="11.7109375" style="523" customWidth="1"/>
    <col min="5942" max="5942" width="6.42578125" style="523" bestFit="1" customWidth="1"/>
    <col min="5943" max="5943" width="11.7109375" style="523" customWidth="1"/>
    <col min="5944" max="5944" width="0" style="523" hidden="1" customWidth="1"/>
    <col min="5945" max="5945" width="3.7109375" style="523" customWidth="1"/>
    <col min="5946" max="5946" width="11.140625" style="523" bestFit="1" customWidth="1"/>
    <col min="5947" max="6179" width="10.5703125" style="523"/>
    <col min="6180" max="6187" width="0" style="523" hidden="1" customWidth="1"/>
    <col min="6188" max="6190" width="3.7109375" style="523" customWidth="1"/>
    <col min="6191" max="6191" width="12.7109375" style="523" customWidth="1"/>
    <col min="6192" max="6192" width="47.42578125" style="523" customWidth="1"/>
    <col min="6193" max="6196" width="0" style="523" hidden="1" customWidth="1"/>
    <col min="6197" max="6197" width="11.7109375" style="523" customWidth="1"/>
    <col min="6198" max="6198" width="6.42578125" style="523" bestFit="1" customWidth="1"/>
    <col min="6199" max="6199" width="11.7109375" style="523" customWidth="1"/>
    <col min="6200" max="6200" width="0" style="523" hidden="1" customWidth="1"/>
    <col min="6201" max="6201" width="3.7109375" style="523" customWidth="1"/>
    <col min="6202" max="6202" width="11.140625" style="523" bestFit="1" customWidth="1"/>
    <col min="6203" max="6435" width="10.5703125" style="523"/>
    <col min="6436" max="6443" width="0" style="523" hidden="1" customWidth="1"/>
    <col min="6444" max="6446" width="3.7109375" style="523" customWidth="1"/>
    <col min="6447" max="6447" width="12.7109375" style="523" customWidth="1"/>
    <col min="6448" max="6448" width="47.42578125" style="523" customWidth="1"/>
    <col min="6449" max="6452" width="0" style="523" hidden="1" customWidth="1"/>
    <col min="6453" max="6453" width="11.7109375" style="523" customWidth="1"/>
    <col min="6454" max="6454" width="6.42578125" style="523" bestFit="1" customWidth="1"/>
    <col min="6455" max="6455" width="11.7109375" style="523" customWidth="1"/>
    <col min="6456" max="6456" width="0" style="523" hidden="1" customWidth="1"/>
    <col min="6457" max="6457" width="3.7109375" style="523" customWidth="1"/>
    <col min="6458" max="6458" width="11.140625" style="523" bestFit="1" customWidth="1"/>
    <col min="6459" max="6691" width="10.5703125" style="523"/>
    <col min="6692" max="6699" width="0" style="523" hidden="1" customWidth="1"/>
    <col min="6700" max="6702" width="3.7109375" style="523" customWidth="1"/>
    <col min="6703" max="6703" width="12.7109375" style="523" customWidth="1"/>
    <col min="6704" max="6704" width="47.42578125" style="523" customWidth="1"/>
    <col min="6705" max="6708" width="0" style="523" hidden="1" customWidth="1"/>
    <col min="6709" max="6709" width="11.7109375" style="523" customWidth="1"/>
    <col min="6710" max="6710" width="6.42578125" style="523" bestFit="1" customWidth="1"/>
    <col min="6711" max="6711" width="11.7109375" style="523" customWidth="1"/>
    <col min="6712" max="6712" width="0" style="523" hidden="1" customWidth="1"/>
    <col min="6713" max="6713" width="3.7109375" style="523" customWidth="1"/>
    <col min="6714" max="6714" width="11.140625" style="523" bestFit="1" customWidth="1"/>
    <col min="6715" max="6947" width="10.5703125" style="523"/>
    <col min="6948" max="6955" width="0" style="523" hidden="1" customWidth="1"/>
    <col min="6956" max="6958" width="3.7109375" style="523" customWidth="1"/>
    <col min="6959" max="6959" width="12.7109375" style="523" customWidth="1"/>
    <col min="6960" max="6960" width="47.42578125" style="523" customWidth="1"/>
    <col min="6961" max="6964" width="0" style="523" hidden="1" customWidth="1"/>
    <col min="6965" max="6965" width="11.7109375" style="523" customWidth="1"/>
    <col min="6966" max="6966" width="6.42578125" style="523" bestFit="1" customWidth="1"/>
    <col min="6967" max="6967" width="11.7109375" style="523" customWidth="1"/>
    <col min="6968" max="6968" width="0" style="523" hidden="1" customWidth="1"/>
    <col min="6969" max="6969" width="3.7109375" style="523" customWidth="1"/>
    <col min="6970" max="6970" width="11.140625" style="523" bestFit="1" customWidth="1"/>
    <col min="6971" max="7203" width="10.5703125" style="523"/>
    <col min="7204" max="7211" width="0" style="523" hidden="1" customWidth="1"/>
    <col min="7212" max="7214" width="3.7109375" style="523" customWidth="1"/>
    <col min="7215" max="7215" width="12.7109375" style="523" customWidth="1"/>
    <col min="7216" max="7216" width="47.42578125" style="523" customWidth="1"/>
    <col min="7217" max="7220" width="0" style="523" hidden="1" customWidth="1"/>
    <col min="7221" max="7221" width="11.7109375" style="523" customWidth="1"/>
    <col min="7222" max="7222" width="6.42578125" style="523" bestFit="1" customWidth="1"/>
    <col min="7223" max="7223" width="11.7109375" style="523" customWidth="1"/>
    <col min="7224" max="7224" width="0" style="523" hidden="1" customWidth="1"/>
    <col min="7225" max="7225" width="3.7109375" style="523" customWidth="1"/>
    <col min="7226" max="7226" width="11.140625" style="523" bestFit="1" customWidth="1"/>
    <col min="7227" max="7459" width="10.5703125" style="523"/>
    <col min="7460" max="7467" width="0" style="523" hidden="1" customWidth="1"/>
    <col min="7468" max="7470" width="3.7109375" style="523" customWidth="1"/>
    <col min="7471" max="7471" width="12.7109375" style="523" customWidth="1"/>
    <col min="7472" max="7472" width="47.42578125" style="523" customWidth="1"/>
    <col min="7473" max="7476" width="0" style="523" hidden="1" customWidth="1"/>
    <col min="7477" max="7477" width="11.7109375" style="523" customWidth="1"/>
    <col min="7478" max="7478" width="6.42578125" style="523" bestFit="1" customWidth="1"/>
    <col min="7479" max="7479" width="11.7109375" style="523" customWidth="1"/>
    <col min="7480" max="7480" width="0" style="523" hidden="1" customWidth="1"/>
    <col min="7481" max="7481" width="3.7109375" style="523" customWidth="1"/>
    <col min="7482" max="7482" width="11.140625" style="523" bestFit="1" customWidth="1"/>
    <col min="7483" max="7715" width="10.5703125" style="523"/>
    <col min="7716" max="7723" width="0" style="523" hidden="1" customWidth="1"/>
    <col min="7724" max="7726" width="3.7109375" style="523" customWidth="1"/>
    <col min="7727" max="7727" width="12.7109375" style="523" customWidth="1"/>
    <col min="7728" max="7728" width="47.42578125" style="523" customWidth="1"/>
    <col min="7729" max="7732" width="0" style="523" hidden="1" customWidth="1"/>
    <col min="7733" max="7733" width="11.7109375" style="523" customWidth="1"/>
    <col min="7734" max="7734" width="6.42578125" style="523" bestFit="1" customWidth="1"/>
    <col min="7735" max="7735" width="11.7109375" style="523" customWidth="1"/>
    <col min="7736" max="7736" width="0" style="523" hidden="1" customWidth="1"/>
    <col min="7737" max="7737" width="3.7109375" style="523" customWidth="1"/>
    <col min="7738" max="7738" width="11.140625" style="523" bestFit="1" customWidth="1"/>
    <col min="7739" max="7971" width="10.5703125" style="523"/>
    <col min="7972" max="7979" width="0" style="523" hidden="1" customWidth="1"/>
    <col min="7980" max="7982" width="3.7109375" style="523" customWidth="1"/>
    <col min="7983" max="7983" width="12.7109375" style="523" customWidth="1"/>
    <col min="7984" max="7984" width="47.42578125" style="523" customWidth="1"/>
    <col min="7985" max="7988" width="0" style="523" hidden="1" customWidth="1"/>
    <col min="7989" max="7989" width="11.7109375" style="523" customWidth="1"/>
    <col min="7990" max="7990" width="6.42578125" style="523" bestFit="1" customWidth="1"/>
    <col min="7991" max="7991" width="11.7109375" style="523" customWidth="1"/>
    <col min="7992" max="7992" width="0" style="523" hidden="1" customWidth="1"/>
    <col min="7993" max="7993" width="3.7109375" style="523" customWidth="1"/>
    <col min="7994" max="7994" width="11.140625" style="523" bestFit="1" customWidth="1"/>
    <col min="7995" max="8227" width="10.5703125" style="523"/>
    <col min="8228" max="8235" width="0" style="523" hidden="1" customWidth="1"/>
    <col min="8236" max="8238" width="3.7109375" style="523" customWidth="1"/>
    <col min="8239" max="8239" width="12.7109375" style="523" customWidth="1"/>
    <col min="8240" max="8240" width="47.42578125" style="523" customWidth="1"/>
    <col min="8241" max="8244" width="0" style="523" hidden="1" customWidth="1"/>
    <col min="8245" max="8245" width="11.7109375" style="523" customWidth="1"/>
    <col min="8246" max="8246" width="6.42578125" style="523" bestFit="1" customWidth="1"/>
    <col min="8247" max="8247" width="11.7109375" style="523" customWidth="1"/>
    <col min="8248" max="8248" width="0" style="523" hidden="1" customWidth="1"/>
    <col min="8249" max="8249" width="3.7109375" style="523" customWidth="1"/>
    <col min="8250" max="8250" width="11.140625" style="523" bestFit="1" customWidth="1"/>
    <col min="8251" max="8483" width="10.5703125" style="523"/>
    <col min="8484" max="8491" width="0" style="523" hidden="1" customWidth="1"/>
    <col min="8492" max="8494" width="3.7109375" style="523" customWidth="1"/>
    <col min="8495" max="8495" width="12.7109375" style="523" customWidth="1"/>
    <col min="8496" max="8496" width="47.42578125" style="523" customWidth="1"/>
    <col min="8497" max="8500" width="0" style="523" hidden="1" customWidth="1"/>
    <col min="8501" max="8501" width="11.7109375" style="523" customWidth="1"/>
    <col min="8502" max="8502" width="6.42578125" style="523" bestFit="1" customWidth="1"/>
    <col min="8503" max="8503" width="11.7109375" style="523" customWidth="1"/>
    <col min="8504" max="8504" width="0" style="523" hidden="1" customWidth="1"/>
    <col min="8505" max="8505" width="3.7109375" style="523" customWidth="1"/>
    <col min="8506" max="8506" width="11.140625" style="523" bestFit="1" customWidth="1"/>
    <col min="8507" max="8739" width="10.5703125" style="523"/>
    <col min="8740" max="8747" width="0" style="523" hidden="1" customWidth="1"/>
    <col min="8748" max="8750" width="3.7109375" style="523" customWidth="1"/>
    <col min="8751" max="8751" width="12.7109375" style="523" customWidth="1"/>
    <col min="8752" max="8752" width="47.42578125" style="523" customWidth="1"/>
    <col min="8753" max="8756" width="0" style="523" hidden="1" customWidth="1"/>
    <col min="8757" max="8757" width="11.7109375" style="523" customWidth="1"/>
    <col min="8758" max="8758" width="6.42578125" style="523" bestFit="1" customWidth="1"/>
    <col min="8759" max="8759" width="11.7109375" style="523" customWidth="1"/>
    <col min="8760" max="8760" width="0" style="523" hidden="1" customWidth="1"/>
    <col min="8761" max="8761" width="3.7109375" style="523" customWidth="1"/>
    <col min="8762" max="8762" width="11.140625" style="523" bestFit="1" customWidth="1"/>
    <col min="8763" max="8995" width="10.5703125" style="523"/>
    <col min="8996" max="9003" width="0" style="523" hidden="1" customWidth="1"/>
    <col min="9004" max="9006" width="3.7109375" style="523" customWidth="1"/>
    <col min="9007" max="9007" width="12.7109375" style="523" customWidth="1"/>
    <col min="9008" max="9008" width="47.42578125" style="523" customWidth="1"/>
    <col min="9009" max="9012" width="0" style="523" hidden="1" customWidth="1"/>
    <col min="9013" max="9013" width="11.7109375" style="523" customWidth="1"/>
    <col min="9014" max="9014" width="6.42578125" style="523" bestFit="1" customWidth="1"/>
    <col min="9015" max="9015" width="11.7109375" style="523" customWidth="1"/>
    <col min="9016" max="9016" width="0" style="523" hidden="1" customWidth="1"/>
    <col min="9017" max="9017" width="3.7109375" style="523" customWidth="1"/>
    <col min="9018" max="9018" width="11.140625" style="523" bestFit="1" customWidth="1"/>
    <col min="9019" max="9251" width="10.5703125" style="523"/>
    <col min="9252" max="9259" width="0" style="523" hidden="1" customWidth="1"/>
    <col min="9260" max="9262" width="3.7109375" style="523" customWidth="1"/>
    <col min="9263" max="9263" width="12.7109375" style="523" customWidth="1"/>
    <col min="9264" max="9264" width="47.42578125" style="523" customWidth="1"/>
    <col min="9265" max="9268" width="0" style="523" hidden="1" customWidth="1"/>
    <col min="9269" max="9269" width="11.7109375" style="523" customWidth="1"/>
    <col min="9270" max="9270" width="6.42578125" style="523" bestFit="1" customWidth="1"/>
    <col min="9271" max="9271" width="11.7109375" style="523" customWidth="1"/>
    <col min="9272" max="9272" width="0" style="523" hidden="1" customWidth="1"/>
    <col min="9273" max="9273" width="3.7109375" style="523" customWidth="1"/>
    <col min="9274" max="9274" width="11.140625" style="523" bestFit="1" customWidth="1"/>
    <col min="9275" max="9507" width="10.5703125" style="523"/>
    <col min="9508" max="9515" width="0" style="523" hidden="1" customWidth="1"/>
    <col min="9516" max="9518" width="3.7109375" style="523" customWidth="1"/>
    <col min="9519" max="9519" width="12.7109375" style="523" customWidth="1"/>
    <col min="9520" max="9520" width="47.42578125" style="523" customWidth="1"/>
    <col min="9521" max="9524" width="0" style="523" hidden="1" customWidth="1"/>
    <col min="9525" max="9525" width="11.7109375" style="523" customWidth="1"/>
    <col min="9526" max="9526" width="6.42578125" style="523" bestFit="1" customWidth="1"/>
    <col min="9527" max="9527" width="11.7109375" style="523" customWidth="1"/>
    <col min="9528" max="9528" width="0" style="523" hidden="1" customWidth="1"/>
    <col min="9529" max="9529" width="3.7109375" style="523" customWidth="1"/>
    <col min="9530" max="9530" width="11.140625" style="523" bestFit="1" customWidth="1"/>
    <col min="9531" max="9763" width="10.5703125" style="523"/>
    <col min="9764" max="9771" width="0" style="523" hidden="1" customWidth="1"/>
    <col min="9772" max="9774" width="3.7109375" style="523" customWidth="1"/>
    <col min="9775" max="9775" width="12.7109375" style="523" customWidth="1"/>
    <col min="9776" max="9776" width="47.42578125" style="523" customWidth="1"/>
    <col min="9777" max="9780" width="0" style="523" hidden="1" customWidth="1"/>
    <col min="9781" max="9781" width="11.7109375" style="523" customWidth="1"/>
    <col min="9782" max="9782" width="6.42578125" style="523" bestFit="1" customWidth="1"/>
    <col min="9783" max="9783" width="11.7109375" style="523" customWidth="1"/>
    <col min="9784" max="9784" width="0" style="523" hidden="1" customWidth="1"/>
    <col min="9785" max="9785" width="3.7109375" style="523" customWidth="1"/>
    <col min="9786" max="9786" width="11.140625" style="523" bestFit="1" customWidth="1"/>
    <col min="9787" max="10019" width="10.5703125" style="523"/>
    <col min="10020" max="10027" width="0" style="523" hidden="1" customWidth="1"/>
    <col min="10028" max="10030" width="3.7109375" style="523" customWidth="1"/>
    <col min="10031" max="10031" width="12.7109375" style="523" customWidth="1"/>
    <col min="10032" max="10032" width="47.42578125" style="523" customWidth="1"/>
    <col min="10033" max="10036" width="0" style="523" hidden="1" customWidth="1"/>
    <col min="10037" max="10037" width="11.7109375" style="523" customWidth="1"/>
    <col min="10038" max="10038" width="6.42578125" style="523" bestFit="1" customWidth="1"/>
    <col min="10039" max="10039" width="11.7109375" style="523" customWidth="1"/>
    <col min="10040" max="10040" width="0" style="523" hidden="1" customWidth="1"/>
    <col min="10041" max="10041" width="3.7109375" style="523" customWidth="1"/>
    <col min="10042" max="10042" width="11.140625" style="523" bestFit="1" customWidth="1"/>
    <col min="10043" max="10275" width="10.5703125" style="523"/>
    <col min="10276" max="10283" width="0" style="523" hidden="1" customWidth="1"/>
    <col min="10284" max="10286" width="3.7109375" style="523" customWidth="1"/>
    <col min="10287" max="10287" width="12.7109375" style="523" customWidth="1"/>
    <col min="10288" max="10288" width="47.42578125" style="523" customWidth="1"/>
    <col min="10289" max="10292" width="0" style="523" hidden="1" customWidth="1"/>
    <col min="10293" max="10293" width="11.7109375" style="523" customWidth="1"/>
    <col min="10294" max="10294" width="6.42578125" style="523" bestFit="1" customWidth="1"/>
    <col min="10295" max="10295" width="11.7109375" style="523" customWidth="1"/>
    <col min="10296" max="10296" width="0" style="523" hidden="1" customWidth="1"/>
    <col min="10297" max="10297" width="3.7109375" style="523" customWidth="1"/>
    <col min="10298" max="10298" width="11.140625" style="523" bestFit="1" customWidth="1"/>
    <col min="10299" max="10531" width="10.5703125" style="523"/>
    <col min="10532" max="10539" width="0" style="523" hidden="1" customWidth="1"/>
    <col min="10540" max="10542" width="3.7109375" style="523" customWidth="1"/>
    <col min="10543" max="10543" width="12.7109375" style="523" customWidth="1"/>
    <col min="10544" max="10544" width="47.42578125" style="523" customWidth="1"/>
    <col min="10545" max="10548" width="0" style="523" hidden="1" customWidth="1"/>
    <col min="10549" max="10549" width="11.7109375" style="523" customWidth="1"/>
    <col min="10550" max="10550" width="6.42578125" style="523" bestFit="1" customWidth="1"/>
    <col min="10551" max="10551" width="11.7109375" style="523" customWidth="1"/>
    <col min="10552" max="10552" width="0" style="523" hidden="1" customWidth="1"/>
    <col min="10553" max="10553" width="3.7109375" style="523" customWidth="1"/>
    <col min="10554" max="10554" width="11.140625" style="523" bestFit="1" customWidth="1"/>
    <col min="10555" max="10787" width="10.5703125" style="523"/>
    <col min="10788" max="10795" width="0" style="523" hidden="1" customWidth="1"/>
    <col min="10796" max="10798" width="3.7109375" style="523" customWidth="1"/>
    <col min="10799" max="10799" width="12.7109375" style="523" customWidth="1"/>
    <col min="10800" max="10800" width="47.42578125" style="523" customWidth="1"/>
    <col min="10801" max="10804" width="0" style="523" hidden="1" customWidth="1"/>
    <col min="10805" max="10805" width="11.7109375" style="523" customWidth="1"/>
    <col min="10806" max="10806" width="6.42578125" style="523" bestFit="1" customWidth="1"/>
    <col min="10807" max="10807" width="11.7109375" style="523" customWidth="1"/>
    <col min="10808" max="10808" width="0" style="523" hidden="1" customWidth="1"/>
    <col min="10809" max="10809" width="3.7109375" style="523" customWidth="1"/>
    <col min="10810" max="10810" width="11.140625" style="523" bestFit="1" customWidth="1"/>
    <col min="10811" max="11043" width="10.5703125" style="523"/>
    <col min="11044" max="11051" width="0" style="523" hidden="1" customWidth="1"/>
    <col min="11052" max="11054" width="3.7109375" style="523" customWidth="1"/>
    <col min="11055" max="11055" width="12.7109375" style="523" customWidth="1"/>
    <col min="11056" max="11056" width="47.42578125" style="523" customWidth="1"/>
    <col min="11057" max="11060" width="0" style="523" hidden="1" customWidth="1"/>
    <col min="11061" max="11061" width="11.7109375" style="523" customWidth="1"/>
    <col min="11062" max="11062" width="6.42578125" style="523" bestFit="1" customWidth="1"/>
    <col min="11063" max="11063" width="11.7109375" style="523" customWidth="1"/>
    <col min="11064" max="11064" width="0" style="523" hidden="1" customWidth="1"/>
    <col min="11065" max="11065" width="3.7109375" style="523" customWidth="1"/>
    <col min="11066" max="11066" width="11.140625" style="523" bestFit="1" customWidth="1"/>
    <col min="11067" max="11299" width="10.5703125" style="523"/>
    <col min="11300" max="11307" width="0" style="523" hidden="1" customWidth="1"/>
    <col min="11308" max="11310" width="3.7109375" style="523" customWidth="1"/>
    <col min="11311" max="11311" width="12.7109375" style="523" customWidth="1"/>
    <col min="11312" max="11312" width="47.42578125" style="523" customWidth="1"/>
    <col min="11313" max="11316" width="0" style="523" hidden="1" customWidth="1"/>
    <col min="11317" max="11317" width="11.7109375" style="523" customWidth="1"/>
    <col min="11318" max="11318" width="6.42578125" style="523" bestFit="1" customWidth="1"/>
    <col min="11319" max="11319" width="11.7109375" style="523" customWidth="1"/>
    <col min="11320" max="11320" width="0" style="523" hidden="1" customWidth="1"/>
    <col min="11321" max="11321" width="3.7109375" style="523" customWidth="1"/>
    <col min="11322" max="11322" width="11.140625" style="523" bestFit="1" customWidth="1"/>
    <col min="11323" max="11555" width="10.5703125" style="523"/>
    <col min="11556" max="11563" width="0" style="523" hidden="1" customWidth="1"/>
    <col min="11564" max="11566" width="3.7109375" style="523" customWidth="1"/>
    <col min="11567" max="11567" width="12.7109375" style="523" customWidth="1"/>
    <col min="11568" max="11568" width="47.42578125" style="523" customWidth="1"/>
    <col min="11569" max="11572" width="0" style="523" hidden="1" customWidth="1"/>
    <col min="11573" max="11573" width="11.7109375" style="523" customWidth="1"/>
    <col min="11574" max="11574" width="6.42578125" style="523" bestFit="1" customWidth="1"/>
    <col min="11575" max="11575" width="11.7109375" style="523" customWidth="1"/>
    <col min="11576" max="11576" width="0" style="523" hidden="1" customWidth="1"/>
    <col min="11577" max="11577" width="3.7109375" style="523" customWidth="1"/>
    <col min="11578" max="11578" width="11.140625" style="523" bestFit="1" customWidth="1"/>
    <col min="11579" max="11811" width="10.5703125" style="523"/>
    <col min="11812" max="11819" width="0" style="523" hidden="1" customWidth="1"/>
    <col min="11820" max="11822" width="3.7109375" style="523" customWidth="1"/>
    <col min="11823" max="11823" width="12.7109375" style="523" customWidth="1"/>
    <col min="11824" max="11824" width="47.42578125" style="523" customWidth="1"/>
    <col min="11825" max="11828" width="0" style="523" hidden="1" customWidth="1"/>
    <col min="11829" max="11829" width="11.7109375" style="523" customWidth="1"/>
    <col min="11830" max="11830" width="6.42578125" style="523" bestFit="1" customWidth="1"/>
    <col min="11831" max="11831" width="11.7109375" style="523" customWidth="1"/>
    <col min="11832" max="11832" width="0" style="523" hidden="1" customWidth="1"/>
    <col min="11833" max="11833" width="3.7109375" style="523" customWidth="1"/>
    <col min="11834" max="11834" width="11.140625" style="523" bestFit="1" customWidth="1"/>
    <col min="11835" max="12067" width="10.5703125" style="523"/>
    <col min="12068" max="12075" width="0" style="523" hidden="1" customWidth="1"/>
    <col min="12076" max="12078" width="3.7109375" style="523" customWidth="1"/>
    <col min="12079" max="12079" width="12.7109375" style="523" customWidth="1"/>
    <col min="12080" max="12080" width="47.42578125" style="523" customWidth="1"/>
    <col min="12081" max="12084" width="0" style="523" hidden="1" customWidth="1"/>
    <col min="12085" max="12085" width="11.7109375" style="523" customWidth="1"/>
    <col min="12086" max="12086" width="6.42578125" style="523" bestFit="1" customWidth="1"/>
    <col min="12087" max="12087" width="11.7109375" style="523" customWidth="1"/>
    <col min="12088" max="12088" width="0" style="523" hidden="1" customWidth="1"/>
    <col min="12089" max="12089" width="3.7109375" style="523" customWidth="1"/>
    <col min="12090" max="12090" width="11.140625" style="523" bestFit="1" customWidth="1"/>
    <col min="12091" max="12323" width="10.5703125" style="523"/>
    <col min="12324" max="12331" width="0" style="523" hidden="1" customWidth="1"/>
    <col min="12332" max="12334" width="3.7109375" style="523" customWidth="1"/>
    <col min="12335" max="12335" width="12.7109375" style="523" customWidth="1"/>
    <col min="12336" max="12336" width="47.42578125" style="523" customWidth="1"/>
    <col min="12337" max="12340" width="0" style="523" hidden="1" customWidth="1"/>
    <col min="12341" max="12341" width="11.7109375" style="523" customWidth="1"/>
    <col min="12342" max="12342" width="6.42578125" style="523" bestFit="1" customWidth="1"/>
    <col min="12343" max="12343" width="11.7109375" style="523" customWidth="1"/>
    <col min="12344" max="12344" width="0" style="523" hidden="1" customWidth="1"/>
    <col min="12345" max="12345" width="3.7109375" style="523" customWidth="1"/>
    <col min="12346" max="12346" width="11.140625" style="523" bestFit="1" customWidth="1"/>
    <col min="12347" max="12579" width="10.5703125" style="523"/>
    <col min="12580" max="12587" width="0" style="523" hidden="1" customWidth="1"/>
    <col min="12588" max="12590" width="3.7109375" style="523" customWidth="1"/>
    <col min="12591" max="12591" width="12.7109375" style="523" customWidth="1"/>
    <col min="12592" max="12592" width="47.42578125" style="523" customWidth="1"/>
    <col min="12593" max="12596" width="0" style="523" hidden="1" customWidth="1"/>
    <col min="12597" max="12597" width="11.7109375" style="523" customWidth="1"/>
    <col min="12598" max="12598" width="6.42578125" style="523" bestFit="1" customWidth="1"/>
    <col min="12599" max="12599" width="11.7109375" style="523" customWidth="1"/>
    <col min="12600" max="12600" width="0" style="523" hidden="1" customWidth="1"/>
    <col min="12601" max="12601" width="3.7109375" style="523" customWidth="1"/>
    <col min="12602" max="12602" width="11.140625" style="523" bestFit="1" customWidth="1"/>
    <col min="12603" max="12835" width="10.5703125" style="523"/>
    <col min="12836" max="12843" width="0" style="523" hidden="1" customWidth="1"/>
    <col min="12844" max="12846" width="3.7109375" style="523" customWidth="1"/>
    <col min="12847" max="12847" width="12.7109375" style="523" customWidth="1"/>
    <col min="12848" max="12848" width="47.42578125" style="523" customWidth="1"/>
    <col min="12849" max="12852" width="0" style="523" hidden="1" customWidth="1"/>
    <col min="12853" max="12853" width="11.7109375" style="523" customWidth="1"/>
    <col min="12854" max="12854" width="6.42578125" style="523" bestFit="1" customWidth="1"/>
    <col min="12855" max="12855" width="11.7109375" style="523" customWidth="1"/>
    <col min="12856" max="12856" width="0" style="523" hidden="1" customWidth="1"/>
    <col min="12857" max="12857" width="3.7109375" style="523" customWidth="1"/>
    <col min="12858" max="12858" width="11.140625" style="523" bestFit="1" customWidth="1"/>
    <col min="12859" max="13091" width="10.5703125" style="523"/>
    <col min="13092" max="13099" width="0" style="523" hidden="1" customWidth="1"/>
    <col min="13100" max="13102" width="3.7109375" style="523" customWidth="1"/>
    <col min="13103" max="13103" width="12.7109375" style="523" customWidth="1"/>
    <col min="13104" max="13104" width="47.42578125" style="523" customWidth="1"/>
    <col min="13105" max="13108" width="0" style="523" hidden="1" customWidth="1"/>
    <col min="13109" max="13109" width="11.7109375" style="523" customWidth="1"/>
    <col min="13110" max="13110" width="6.42578125" style="523" bestFit="1" customWidth="1"/>
    <col min="13111" max="13111" width="11.7109375" style="523" customWidth="1"/>
    <col min="13112" max="13112" width="0" style="523" hidden="1" customWidth="1"/>
    <col min="13113" max="13113" width="3.7109375" style="523" customWidth="1"/>
    <col min="13114" max="13114" width="11.140625" style="523" bestFit="1" customWidth="1"/>
    <col min="13115" max="13347" width="10.5703125" style="523"/>
    <col min="13348" max="13355" width="0" style="523" hidden="1" customWidth="1"/>
    <col min="13356" max="13358" width="3.7109375" style="523" customWidth="1"/>
    <col min="13359" max="13359" width="12.7109375" style="523" customWidth="1"/>
    <col min="13360" max="13360" width="47.42578125" style="523" customWidth="1"/>
    <col min="13361" max="13364" width="0" style="523" hidden="1" customWidth="1"/>
    <col min="13365" max="13365" width="11.7109375" style="523" customWidth="1"/>
    <col min="13366" max="13366" width="6.42578125" style="523" bestFit="1" customWidth="1"/>
    <col min="13367" max="13367" width="11.7109375" style="523" customWidth="1"/>
    <col min="13368" max="13368" width="0" style="523" hidden="1" customWidth="1"/>
    <col min="13369" max="13369" width="3.7109375" style="523" customWidth="1"/>
    <col min="13370" max="13370" width="11.140625" style="523" bestFit="1" customWidth="1"/>
    <col min="13371" max="13603" width="10.5703125" style="523"/>
    <col min="13604" max="13611" width="0" style="523" hidden="1" customWidth="1"/>
    <col min="13612" max="13614" width="3.7109375" style="523" customWidth="1"/>
    <col min="13615" max="13615" width="12.7109375" style="523" customWidth="1"/>
    <col min="13616" max="13616" width="47.42578125" style="523" customWidth="1"/>
    <col min="13617" max="13620" width="0" style="523" hidden="1" customWidth="1"/>
    <col min="13621" max="13621" width="11.7109375" style="523" customWidth="1"/>
    <col min="13622" max="13622" width="6.42578125" style="523" bestFit="1" customWidth="1"/>
    <col min="13623" max="13623" width="11.7109375" style="523" customWidth="1"/>
    <col min="13624" max="13624" width="0" style="523" hidden="1" customWidth="1"/>
    <col min="13625" max="13625" width="3.7109375" style="523" customWidth="1"/>
    <col min="13626" max="13626" width="11.140625" style="523" bestFit="1" customWidth="1"/>
    <col min="13627" max="13859" width="10.5703125" style="523"/>
    <col min="13860" max="13867" width="0" style="523" hidden="1" customWidth="1"/>
    <col min="13868" max="13870" width="3.7109375" style="523" customWidth="1"/>
    <col min="13871" max="13871" width="12.7109375" style="523" customWidth="1"/>
    <col min="13872" max="13872" width="47.42578125" style="523" customWidth="1"/>
    <col min="13873" max="13876" width="0" style="523" hidden="1" customWidth="1"/>
    <col min="13877" max="13877" width="11.7109375" style="523" customWidth="1"/>
    <col min="13878" max="13878" width="6.42578125" style="523" bestFit="1" customWidth="1"/>
    <col min="13879" max="13879" width="11.7109375" style="523" customWidth="1"/>
    <col min="13880" max="13880" width="0" style="523" hidden="1" customWidth="1"/>
    <col min="13881" max="13881" width="3.7109375" style="523" customWidth="1"/>
    <col min="13882" max="13882" width="11.140625" style="523" bestFit="1" customWidth="1"/>
    <col min="13883" max="14115" width="10.5703125" style="523"/>
    <col min="14116" max="14123" width="0" style="523" hidden="1" customWidth="1"/>
    <col min="14124" max="14126" width="3.7109375" style="523" customWidth="1"/>
    <col min="14127" max="14127" width="12.7109375" style="523" customWidth="1"/>
    <col min="14128" max="14128" width="47.42578125" style="523" customWidth="1"/>
    <col min="14129" max="14132" width="0" style="523" hidden="1" customWidth="1"/>
    <col min="14133" max="14133" width="11.7109375" style="523" customWidth="1"/>
    <col min="14134" max="14134" width="6.42578125" style="523" bestFit="1" customWidth="1"/>
    <col min="14135" max="14135" width="11.7109375" style="523" customWidth="1"/>
    <col min="14136" max="14136" width="0" style="523" hidden="1" customWidth="1"/>
    <col min="14137" max="14137" width="3.7109375" style="523" customWidth="1"/>
    <col min="14138" max="14138" width="11.140625" style="523" bestFit="1" customWidth="1"/>
    <col min="14139" max="14371" width="10.5703125" style="523"/>
    <col min="14372" max="14379" width="0" style="523" hidden="1" customWidth="1"/>
    <col min="14380" max="14382" width="3.7109375" style="523" customWidth="1"/>
    <col min="14383" max="14383" width="12.7109375" style="523" customWidth="1"/>
    <col min="14384" max="14384" width="47.42578125" style="523" customWidth="1"/>
    <col min="14385" max="14388" width="0" style="523" hidden="1" customWidth="1"/>
    <col min="14389" max="14389" width="11.7109375" style="523" customWidth="1"/>
    <col min="14390" max="14390" width="6.42578125" style="523" bestFit="1" customWidth="1"/>
    <col min="14391" max="14391" width="11.7109375" style="523" customWidth="1"/>
    <col min="14392" max="14392" width="0" style="523" hidden="1" customWidth="1"/>
    <col min="14393" max="14393" width="3.7109375" style="523" customWidth="1"/>
    <col min="14394" max="14394" width="11.140625" style="523" bestFit="1" customWidth="1"/>
    <col min="14395" max="14627" width="10.5703125" style="523"/>
    <col min="14628" max="14635" width="0" style="523" hidden="1" customWidth="1"/>
    <col min="14636" max="14638" width="3.7109375" style="523" customWidth="1"/>
    <col min="14639" max="14639" width="12.7109375" style="523" customWidth="1"/>
    <col min="14640" max="14640" width="47.42578125" style="523" customWidth="1"/>
    <col min="14641" max="14644" width="0" style="523" hidden="1" customWidth="1"/>
    <col min="14645" max="14645" width="11.7109375" style="523" customWidth="1"/>
    <col min="14646" max="14646" width="6.42578125" style="523" bestFit="1" customWidth="1"/>
    <col min="14647" max="14647" width="11.7109375" style="523" customWidth="1"/>
    <col min="14648" max="14648" width="0" style="523" hidden="1" customWidth="1"/>
    <col min="14649" max="14649" width="3.7109375" style="523" customWidth="1"/>
    <col min="14650" max="14650" width="11.140625" style="523" bestFit="1" customWidth="1"/>
    <col min="14651" max="14883" width="10.5703125" style="523"/>
    <col min="14884" max="14891" width="0" style="523" hidden="1" customWidth="1"/>
    <col min="14892" max="14894" width="3.7109375" style="523" customWidth="1"/>
    <col min="14895" max="14895" width="12.7109375" style="523" customWidth="1"/>
    <col min="14896" max="14896" width="47.42578125" style="523" customWidth="1"/>
    <col min="14897" max="14900" width="0" style="523" hidden="1" customWidth="1"/>
    <col min="14901" max="14901" width="11.7109375" style="523" customWidth="1"/>
    <col min="14902" max="14902" width="6.42578125" style="523" bestFit="1" customWidth="1"/>
    <col min="14903" max="14903" width="11.7109375" style="523" customWidth="1"/>
    <col min="14904" max="14904" width="0" style="523" hidden="1" customWidth="1"/>
    <col min="14905" max="14905" width="3.7109375" style="523" customWidth="1"/>
    <col min="14906" max="14906" width="11.140625" style="523" bestFit="1" customWidth="1"/>
    <col min="14907" max="15139" width="10.5703125" style="523"/>
    <col min="15140" max="15147" width="0" style="523" hidden="1" customWidth="1"/>
    <col min="15148" max="15150" width="3.7109375" style="523" customWidth="1"/>
    <col min="15151" max="15151" width="12.7109375" style="523" customWidth="1"/>
    <col min="15152" max="15152" width="47.42578125" style="523" customWidth="1"/>
    <col min="15153" max="15156" width="0" style="523" hidden="1" customWidth="1"/>
    <col min="15157" max="15157" width="11.7109375" style="523" customWidth="1"/>
    <col min="15158" max="15158" width="6.42578125" style="523" bestFit="1" customWidth="1"/>
    <col min="15159" max="15159" width="11.7109375" style="523" customWidth="1"/>
    <col min="15160" max="15160" width="0" style="523" hidden="1" customWidth="1"/>
    <col min="15161" max="15161" width="3.7109375" style="523" customWidth="1"/>
    <col min="15162" max="15162" width="11.140625" style="523" bestFit="1" customWidth="1"/>
    <col min="15163" max="15395" width="10.5703125" style="523"/>
    <col min="15396" max="15403" width="0" style="523" hidden="1" customWidth="1"/>
    <col min="15404" max="15406" width="3.7109375" style="523" customWidth="1"/>
    <col min="15407" max="15407" width="12.7109375" style="523" customWidth="1"/>
    <col min="15408" max="15408" width="47.42578125" style="523" customWidth="1"/>
    <col min="15409" max="15412" width="0" style="523" hidden="1" customWidth="1"/>
    <col min="15413" max="15413" width="11.7109375" style="523" customWidth="1"/>
    <col min="15414" max="15414" width="6.42578125" style="523" bestFit="1" customWidth="1"/>
    <col min="15415" max="15415" width="11.7109375" style="523" customWidth="1"/>
    <col min="15416" max="15416" width="0" style="523" hidden="1" customWidth="1"/>
    <col min="15417" max="15417" width="3.7109375" style="523" customWidth="1"/>
    <col min="15418" max="15418" width="11.140625" style="523" bestFit="1" customWidth="1"/>
    <col min="15419" max="15651" width="10.5703125" style="523"/>
    <col min="15652" max="15659" width="0" style="523" hidden="1" customWidth="1"/>
    <col min="15660" max="15662" width="3.7109375" style="523" customWidth="1"/>
    <col min="15663" max="15663" width="12.7109375" style="523" customWidth="1"/>
    <col min="15664" max="15664" width="47.42578125" style="523" customWidth="1"/>
    <col min="15665" max="15668" width="0" style="523" hidden="1" customWidth="1"/>
    <col min="15669" max="15669" width="11.7109375" style="523" customWidth="1"/>
    <col min="15670" max="15670" width="6.42578125" style="523" bestFit="1" customWidth="1"/>
    <col min="15671" max="15671" width="11.7109375" style="523" customWidth="1"/>
    <col min="15672" max="15672" width="0" style="523" hidden="1" customWidth="1"/>
    <col min="15673" max="15673" width="3.7109375" style="523" customWidth="1"/>
    <col min="15674" max="15674" width="11.140625" style="523" bestFit="1" customWidth="1"/>
    <col min="15675" max="15907" width="10.5703125" style="523"/>
    <col min="15908" max="15915" width="0" style="523" hidden="1" customWidth="1"/>
    <col min="15916" max="15918" width="3.7109375" style="523" customWidth="1"/>
    <col min="15919" max="15919" width="12.7109375" style="523" customWidth="1"/>
    <col min="15920" max="15920" width="47.42578125" style="523" customWidth="1"/>
    <col min="15921" max="15924" width="0" style="523" hidden="1" customWidth="1"/>
    <col min="15925" max="15925" width="11.7109375" style="523" customWidth="1"/>
    <col min="15926" max="15926" width="6.42578125" style="523" bestFit="1" customWidth="1"/>
    <col min="15927" max="15927" width="11.7109375" style="523" customWidth="1"/>
    <col min="15928" max="15928" width="0" style="523" hidden="1" customWidth="1"/>
    <col min="15929" max="15929" width="3.7109375" style="523" customWidth="1"/>
    <col min="15930" max="15930" width="11.140625" style="523" bestFit="1" customWidth="1"/>
    <col min="15931" max="16163" width="10.5703125" style="523"/>
    <col min="16164" max="16171" width="0" style="523" hidden="1" customWidth="1"/>
    <col min="16172" max="16174" width="3.7109375" style="523" customWidth="1"/>
    <col min="16175" max="16175" width="12.7109375" style="523" customWidth="1"/>
    <col min="16176" max="16176" width="47.42578125" style="523" customWidth="1"/>
    <col min="16177" max="16180" width="0" style="523" hidden="1" customWidth="1"/>
    <col min="16181" max="16181" width="11.7109375" style="523" customWidth="1"/>
    <col min="16182" max="16182" width="6.42578125" style="523" bestFit="1" customWidth="1"/>
    <col min="16183" max="16183" width="11.7109375" style="523" customWidth="1"/>
    <col min="16184" max="16184" width="0" style="523" hidden="1" customWidth="1"/>
    <col min="16185" max="16185" width="3.7109375" style="523" customWidth="1"/>
    <col min="16186" max="16186" width="11.140625" style="523" bestFit="1" customWidth="1"/>
    <col min="16187" max="16384" width="10.5703125" style="523"/>
  </cols>
  <sheetData>
    <row r="1" spans="1:70" ht="14.25" hidden="1" customHeight="1"/>
    <row r="2" spans="1:70" ht="14.25" hidden="1" customHeight="1"/>
    <row r="3" spans="1:70" ht="14.25" hidden="1" customHeight="1"/>
    <row r="4" spans="1:70" ht="3" customHeight="1">
      <c r="J4" s="529"/>
      <c r="K4" s="529"/>
      <c r="L4" s="524"/>
      <c r="M4" s="524"/>
      <c r="N4" s="524"/>
      <c r="O4" s="532"/>
      <c r="P4" s="532"/>
      <c r="Q4" s="532"/>
      <c r="R4" s="532"/>
      <c r="S4" s="532"/>
      <c r="T4" s="532"/>
      <c r="U4" s="524"/>
      <c r="V4" s="998"/>
      <c r="W4" s="998"/>
      <c r="X4" s="998"/>
      <c r="Y4" s="998"/>
      <c r="Z4" s="998"/>
      <c r="AA4" s="998"/>
      <c r="AB4" s="991"/>
      <c r="AC4" s="998"/>
      <c r="AD4" s="998"/>
      <c r="AE4" s="998"/>
      <c r="AF4" s="998"/>
      <c r="AG4" s="998"/>
      <c r="AH4" s="998"/>
      <c r="AI4" s="991"/>
      <c r="AJ4" s="998"/>
      <c r="AK4" s="998"/>
      <c r="AL4" s="998"/>
      <c r="AM4" s="998"/>
      <c r="AN4" s="998"/>
      <c r="AO4" s="998"/>
      <c r="AP4" s="991"/>
      <c r="AQ4" s="998"/>
      <c r="AR4" s="998"/>
      <c r="AS4" s="998"/>
      <c r="AT4" s="998"/>
      <c r="AU4" s="998"/>
      <c r="AV4" s="998"/>
      <c r="AW4" s="991"/>
      <c r="AX4" s="998"/>
      <c r="AY4" s="998"/>
      <c r="AZ4" s="998"/>
      <c r="BA4" s="998"/>
      <c r="BB4" s="998"/>
      <c r="BC4" s="998"/>
      <c r="BD4" s="991"/>
    </row>
    <row r="5" spans="1:70" ht="22.5" customHeight="1">
      <c r="J5" s="529"/>
      <c r="K5" s="529"/>
      <c r="L5" s="1223" t="s">
        <v>658</v>
      </c>
      <c r="M5" s="1223"/>
      <c r="N5" s="1223"/>
      <c r="O5" s="1223"/>
      <c r="P5" s="1223"/>
      <c r="Q5" s="1223"/>
      <c r="R5" s="1223"/>
      <c r="S5" s="1223"/>
      <c r="T5" s="1223"/>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row>
    <row r="6" spans="1:70" ht="3" customHeight="1">
      <c r="J6" s="529"/>
      <c r="K6" s="529"/>
      <c r="L6" s="524"/>
      <c r="M6" s="524"/>
      <c r="N6" s="524"/>
      <c r="O6" s="528"/>
      <c r="P6" s="528"/>
      <c r="Q6" s="528"/>
      <c r="R6" s="528"/>
      <c r="S6" s="528"/>
      <c r="T6" s="528"/>
      <c r="U6" s="524"/>
      <c r="V6" s="755"/>
      <c r="W6" s="755"/>
      <c r="X6" s="755"/>
      <c r="Y6" s="755"/>
      <c r="Z6" s="755"/>
      <c r="AA6" s="755"/>
      <c r="AB6" s="991"/>
      <c r="AC6" s="755"/>
      <c r="AD6" s="755"/>
      <c r="AE6" s="755"/>
      <c r="AF6" s="755"/>
      <c r="AG6" s="755"/>
      <c r="AH6" s="755"/>
      <c r="AI6" s="991"/>
      <c r="AJ6" s="755"/>
      <c r="AK6" s="755"/>
      <c r="AL6" s="755"/>
      <c r="AM6" s="755"/>
      <c r="AN6" s="755"/>
      <c r="AO6" s="755"/>
      <c r="AP6" s="991"/>
      <c r="AQ6" s="755"/>
      <c r="AR6" s="755"/>
      <c r="AS6" s="755"/>
      <c r="AT6" s="755"/>
      <c r="AU6" s="755"/>
      <c r="AV6" s="755"/>
      <c r="AW6" s="991"/>
      <c r="AX6" s="755"/>
      <c r="AY6" s="755"/>
      <c r="AZ6" s="755"/>
      <c r="BA6" s="755"/>
      <c r="BB6" s="755"/>
      <c r="BC6" s="755"/>
      <c r="BD6" s="991"/>
    </row>
    <row r="7" spans="1:70" s="570" customFormat="1" ht="22.5">
      <c r="A7" s="590"/>
      <c r="B7" s="590"/>
      <c r="C7" s="590"/>
      <c r="D7" s="590"/>
      <c r="E7" s="590"/>
      <c r="F7" s="590"/>
      <c r="G7" s="590"/>
      <c r="H7" s="590"/>
      <c r="L7" s="499"/>
      <c r="M7" s="617" t="s">
        <v>503</v>
      </c>
      <c r="N7" s="666"/>
      <c r="O7" s="1256" t="str">
        <f>IF(NameOrPr_ch="",IF(NameOrPr="","",NameOrPr),NameOrPr_ch)</f>
        <v>Региональная служба по тарифам Ростовской области</v>
      </c>
      <c r="P7" s="1257"/>
      <c r="Q7" s="1257"/>
      <c r="R7" s="1257"/>
      <c r="S7" s="1257"/>
      <c r="T7" s="1258"/>
      <c r="U7" s="667"/>
      <c r="V7"/>
      <c r="W7"/>
      <c r="X7"/>
      <c r="Y7"/>
      <c r="Z7"/>
      <c r="AA7"/>
      <c r="AB7"/>
      <c r="AC7"/>
      <c r="AD7"/>
      <c r="AE7"/>
      <c r="AF7"/>
      <c r="AG7"/>
      <c r="AH7"/>
      <c r="AI7"/>
      <c r="AJ7"/>
      <c r="AK7"/>
      <c r="AL7"/>
      <c r="AM7"/>
      <c r="AN7"/>
      <c r="AO7"/>
      <c r="AP7"/>
      <c r="AQ7"/>
      <c r="AR7"/>
      <c r="AS7"/>
      <c r="AT7"/>
      <c r="AU7"/>
      <c r="AV7"/>
      <c r="AW7"/>
      <c r="AX7"/>
      <c r="AY7"/>
      <c r="AZ7"/>
      <c r="BA7"/>
      <c r="BB7"/>
      <c r="BC7"/>
      <c r="BD7"/>
      <c r="BG7" s="590"/>
      <c r="BH7" s="590"/>
      <c r="BI7" s="590"/>
      <c r="BJ7" s="590"/>
      <c r="BK7" s="590"/>
      <c r="BL7" s="590"/>
      <c r="BM7" s="590"/>
      <c r="BN7" s="590"/>
      <c r="BO7" s="590"/>
      <c r="BP7" s="590"/>
      <c r="BQ7" s="590"/>
      <c r="BR7" s="590"/>
    </row>
    <row r="8" spans="1:70" s="570" customFormat="1" ht="18.75">
      <c r="A8" s="590"/>
      <c r="B8" s="590"/>
      <c r="C8" s="590"/>
      <c r="D8" s="590"/>
      <c r="E8" s="590"/>
      <c r="F8" s="590"/>
      <c r="G8" s="590"/>
      <c r="H8" s="590"/>
      <c r="L8" s="499"/>
      <c r="M8" s="617" t="s">
        <v>597</v>
      </c>
      <c r="N8" s="666"/>
      <c r="O8" s="1256" t="str">
        <f>IF(datePr_ch="",IF(datePr="","",datePr),datePr_ch)</f>
        <v>17.12.2018</v>
      </c>
      <c r="P8" s="1257"/>
      <c r="Q8" s="1257"/>
      <c r="R8" s="1257"/>
      <c r="S8" s="1257"/>
      <c r="T8" s="1258"/>
      <c r="U8" s="667"/>
      <c r="V8"/>
      <c r="W8"/>
      <c r="X8"/>
      <c r="Y8"/>
      <c r="Z8"/>
      <c r="AA8"/>
      <c r="AB8"/>
      <c r="AC8"/>
      <c r="AD8"/>
      <c r="AE8"/>
      <c r="AF8"/>
      <c r="AG8"/>
      <c r="AH8"/>
      <c r="AI8"/>
      <c r="AJ8"/>
      <c r="AK8"/>
      <c r="AL8"/>
      <c r="AM8"/>
      <c r="AN8"/>
      <c r="AO8"/>
      <c r="AP8"/>
      <c r="AQ8"/>
      <c r="AR8"/>
      <c r="AS8"/>
      <c r="AT8"/>
      <c r="AU8"/>
      <c r="AV8"/>
      <c r="AW8"/>
      <c r="AX8"/>
      <c r="AY8"/>
      <c r="AZ8"/>
      <c r="BA8"/>
      <c r="BB8"/>
      <c r="BC8"/>
      <c r="BD8"/>
      <c r="BG8" s="590"/>
      <c r="BH8" s="590"/>
      <c r="BI8" s="590"/>
      <c r="BJ8" s="590"/>
      <c r="BK8" s="590"/>
      <c r="BL8" s="590"/>
      <c r="BM8" s="590"/>
      <c r="BN8" s="590"/>
      <c r="BO8" s="590"/>
      <c r="BP8" s="590"/>
      <c r="BQ8" s="590"/>
      <c r="BR8" s="590"/>
    </row>
    <row r="9" spans="1:70" s="570" customFormat="1" ht="18.75">
      <c r="A9" s="590"/>
      <c r="B9" s="590"/>
      <c r="C9" s="590"/>
      <c r="D9" s="590"/>
      <c r="E9" s="590"/>
      <c r="F9" s="590"/>
      <c r="G9" s="590"/>
      <c r="H9" s="590"/>
      <c r="L9" s="552"/>
      <c r="M9" s="617" t="s">
        <v>596</v>
      </c>
      <c r="N9" s="666"/>
      <c r="O9" s="1256" t="str">
        <f>IF(numberPr_ch="",IF(numberPr="","",numberPr),numberPr_ch)</f>
        <v>83/55</v>
      </c>
      <c r="P9" s="1257"/>
      <c r="Q9" s="1257"/>
      <c r="R9" s="1257"/>
      <c r="S9" s="1257"/>
      <c r="T9" s="1258"/>
      <c r="U9" s="667"/>
      <c r="V9"/>
      <c r="W9"/>
      <c r="X9"/>
      <c r="Y9"/>
      <c r="Z9"/>
      <c r="AA9"/>
      <c r="AB9"/>
      <c r="AC9"/>
      <c r="AD9"/>
      <c r="AE9"/>
      <c r="AF9"/>
      <c r="AG9"/>
      <c r="AH9"/>
      <c r="AI9"/>
      <c r="AJ9"/>
      <c r="AK9"/>
      <c r="AL9"/>
      <c r="AM9"/>
      <c r="AN9"/>
      <c r="AO9"/>
      <c r="AP9"/>
      <c r="AQ9"/>
      <c r="AR9"/>
      <c r="AS9"/>
      <c r="AT9"/>
      <c r="AU9"/>
      <c r="AV9"/>
      <c r="AW9"/>
      <c r="AX9"/>
      <c r="AY9"/>
      <c r="AZ9"/>
      <c r="BA9"/>
      <c r="BB9"/>
      <c r="BC9"/>
      <c r="BD9"/>
      <c r="BG9" s="590"/>
      <c r="BH9" s="590"/>
      <c r="BI9" s="590"/>
      <c r="BJ9" s="590"/>
      <c r="BK9" s="590"/>
      <c r="BL9" s="590"/>
      <c r="BM9" s="590"/>
      <c r="BN9" s="590"/>
      <c r="BO9" s="590"/>
      <c r="BP9" s="590"/>
      <c r="BQ9" s="590"/>
      <c r="BR9" s="590"/>
    </row>
    <row r="10" spans="1:70" s="570" customFormat="1" ht="18.75">
      <c r="A10" s="590"/>
      <c r="B10" s="590"/>
      <c r="C10" s="590"/>
      <c r="D10" s="590"/>
      <c r="E10" s="590"/>
      <c r="F10" s="590"/>
      <c r="G10" s="590"/>
      <c r="H10" s="590"/>
      <c r="L10" s="552"/>
      <c r="M10" s="617" t="s">
        <v>502</v>
      </c>
      <c r="N10" s="666"/>
      <c r="O10" s="1256" t="str">
        <f>IF(IstPub_ch="",IF(IstPub="","",IstPub),IstPub_ch)</f>
        <v>www.rst.donland.ru</v>
      </c>
      <c r="P10" s="1257"/>
      <c r="Q10" s="1257"/>
      <c r="R10" s="1257"/>
      <c r="S10" s="1257"/>
      <c r="T10" s="1258"/>
      <c r="U10" s="667"/>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G10" s="590"/>
      <c r="BH10" s="590"/>
      <c r="BI10" s="590"/>
      <c r="BJ10" s="590"/>
      <c r="BK10" s="590"/>
      <c r="BL10" s="590"/>
      <c r="BM10" s="590"/>
      <c r="BN10" s="590"/>
      <c r="BO10" s="590"/>
      <c r="BP10" s="590"/>
      <c r="BQ10" s="590"/>
      <c r="BR10" s="590"/>
    </row>
    <row r="11" spans="1:70" s="570" customFormat="1" ht="11.25" hidden="1" customHeight="1">
      <c r="A11" s="590"/>
      <c r="B11" s="590"/>
      <c r="C11" s="590"/>
      <c r="D11" s="590"/>
      <c r="E11" s="590"/>
      <c r="F11" s="590"/>
      <c r="G11" s="590"/>
      <c r="H11" s="590"/>
      <c r="L11" s="1224"/>
      <c r="M11" s="1224"/>
      <c r="N11" s="566"/>
      <c r="O11" s="1254"/>
      <c r="P11" s="1254"/>
      <c r="Q11" s="1254"/>
      <c r="R11" s="1254"/>
      <c r="S11" s="1254"/>
      <c r="T11" s="1254"/>
      <c r="U11" s="588" t="s">
        <v>373</v>
      </c>
      <c r="V11" s="1254"/>
      <c r="W11" s="1254"/>
      <c r="X11" s="1254"/>
      <c r="Y11" s="1254"/>
      <c r="Z11" s="1254"/>
      <c r="AA11" s="1254"/>
      <c r="AB11" s="1011" t="s">
        <v>373</v>
      </c>
      <c r="AC11" s="1254"/>
      <c r="AD11" s="1254"/>
      <c r="AE11" s="1254"/>
      <c r="AF11" s="1254"/>
      <c r="AG11" s="1254"/>
      <c r="AH11" s="1254"/>
      <c r="AI11" s="1011" t="s">
        <v>373</v>
      </c>
      <c r="AJ11" s="1254"/>
      <c r="AK11" s="1254"/>
      <c r="AL11" s="1254"/>
      <c r="AM11" s="1254"/>
      <c r="AN11" s="1254"/>
      <c r="AO11" s="1254"/>
      <c r="AP11" s="1011" t="s">
        <v>373</v>
      </c>
      <c r="AQ11" s="1254"/>
      <c r="AR11" s="1254"/>
      <c r="AS11" s="1254"/>
      <c r="AT11" s="1254"/>
      <c r="AU11" s="1254"/>
      <c r="AV11" s="1254"/>
      <c r="AW11" s="1011" t="s">
        <v>373</v>
      </c>
      <c r="AX11" s="1254"/>
      <c r="AY11" s="1254"/>
      <c r="AZ11" s="1254"/>
      <c r="BA11" s="1254"/>
      <c r="BB11" s="1254"/>
      <c r="BC11" s="1254"/>
      <c r="BD11" s="1011" t="s">
        <v>373</v>
      </c>
      <c r="BG11" s="590"/>
      <c r="BH11" s="590"/>
      <c r="BI11" s="590"/>
      <c r="BJ11" s="590"/>
      <c r="BK11" s="590"/>
      <c r="BL11" s="590"/>
      <c r="BM11" s="590"/>
      <c r="BN11" s="590"/>
      <c r="BO11" s="590"/>
      <c r="BP11" s="590"/>
      <c r="BQ11" s="590"/>
      <c r="BR11" s="590"/>
    </row>
    <row r="12" spans="1:70">
      <c r="J12" s="529"/>
      <c r="K12" s="529"/>
      <c r="L12" s="524"/>
      <c r="M12" s="524"/>
      <c r="N12" s="524"/>
      <c r="O12" s="1253"/>
      <c r="P12" s="1253"/>
      <c r="Q12" s="1253"/>
      <c r="R12" s="1253"/>
      <c r="S12" s="1253"/>
      <c r="T12" s="1253"/>
      <c r="U12" s="1253"/>
      <c r="V12" s="1253" t="s">
        <v>2277</v>
      </c>
      <c r="W12" s="1253"/>
      <c r="X12" s="1253"/>
      <c r="Y12" s="1253"/>
      <c r="Z12" s="1253"/>
      <c r="AA12" s="1253"/>
      <c r="AB12" s="1253"/>
      <c r="AC12" s="1253" t="s">
        <v>2277</v>
      </c>
      <c r="AD12" s="1253"/>
      <c r="AE12" s="1253"/>
      <c r="AF12" s="1253"/>
      <c r="AG12" s="1253"/>
      <c r="AH12" s="1253"/>
      <c r="AI12" s="1253"/>
      <c r="AJ12" s="1253" t="s">
        <v>2277</v>
      </c>
      <c r="AK12" s="1253"/>
      <c r="AL12" s="1253"/>
      <c r="AM12" s="1253"/>
      <c r="AN12" s="1253"/>
      <c r="AO12" s="1253"/>
      <c r="AP12" s="1253"/>
      <c r="AQ12" s="1253" t="s">
        <v>2277</v>
      </c>
      <c r="AR12" s="1253"/>
      <c r="AS12" s="1253"/>
      <c r="AT12" s="1253"/>
      <c r="AU12" s="1253"/>
      <c r="AV12" s="1253"/>
      <c r="AW12" s="1253"/>
      <c r="AX12" s="1253" t="s">
        <v>2277</v>
      </c>
      <c r="AY12" s="1253"/>
      <c r="AZ12" s="1253"/>
      <c r="BA12" s="1253"/>
      <c r="BB12" s="1253"/>
      <c r="BC12" s="1253"/>
      <c r="BD12" s="1253"/>
    </row>
    <row r="13" spans="1:70" ht="14.25" customHeight="1">
      <c r="J13" s="529"/>
      <c r="K13" s="529"/>
      <c r="L13" s="1161" t="s">
        <v>454</v>
      </c>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t="s">
        <v>455</v>
      </c>
    </row>
    <row r="14" spans="1:70" ht="14.25" customHeight="1">
      <c r="J14" s="529"/>
      <c r="K14" s="529"/>
      <c r="L14" s="1236" t="s">
        <v>92</v>
      </c>
      <c r="M14" s="1236" t="s">
        <v>640</v>
      </c>
      <c r="N14" s="521"/>
      <c r="O14" s="1237" t="s">
        <v>642</v>
      </c>
      <c r="P14" s="1238"/>
      <c r="Q14" s="1238"/>
      <c r="R14" s="1238"/>
      <c r="S14" s="1238"/>
      <c r="T14" s="1239"/>
      <c r="U14" s="1220" t="s">
        <v>341</v>
      </c>
      <c r="V14" s="1237" t="s">
        <v>642</v>
      </c>
      <c r="W14" s="1238"/>
      <c r="X14" s="1238"/>
      <c r="Y14" s="1238"/>
      <c r="Z14" s="1238"/>
      <c r="AA14" s="1239"/>
      <c r="AB14" s="1220" t="s">
        <v>341</v>
      </c>
      <c r="AC14" s="1237" t="s">
        <v>642</v>
      </c>
      <c r="AD14" s="1238"/>
      <c r="AE14" s="1238"/>
      <c r="AF14" s="1238"/>
      <c r="AG14" s="1238"/>
      <c r="AH14" s="1239"/>
      <c r="AI14" s="1220" t="s">
        <v>341</v>
      </c>
      <c r="AJ14" s="1237" t="s">
        <v>642</v>
      </c>
      <c r="AK14" s="1238"/>
      <c r="AL14" s="1238"/>
      <c r="AM14" s="1238"/>
      <c r="AN14" s="1238"/>
      <c r="AO14" s="1239"/>
      <c r="AP14" s="1220" t="s">
        <v>341</v>
      </c>
      <c r="AQ14" s="1237" t="s">
        <v>642</v>
      </c>
      <c r="AR14" s="1238"/>
      <c r="AS14" s="1238"/>
      <c r="AT14" s="1238"/>
      <c r="AU14" s="1238"/>
      <c r="AV14" s="1239"/>
      <c r="AW14" s="1220" t="s">
        <v>341</v>
      </c>
      <c r="AX14" s="1237" t="s">
        <v>642</v>
      </c>
      <c r="AY14" s="1238"/>
      <c r="AZ14" s="1238"/>
      <c r="BA14" s="1238"/>
      <c r="BB14" s="1238"/>
      <c r="BC14" s="1239"/>
      <c r="BD14" s="1220" t="s">
        <v>341</v>
      </c>
      <c r="BE14" s="1233" t="s">
        <v>275</v>
      </c>
      <c r="BF14" s="1161"/>
    </row>
    <row r="15" spans="1:70" ht="14.25" customHeight="1">
      <c r="J15" s="529"/>
      <c r="K15" s="529"/>
      <c r="L15" s="1236"/>
      <c r="M15" s="1236"/>
      <c r="N15" s="521"/>
      <c r="O15" s="1242" t="s">
        <v>622</v>
      </c>
      <c r="P15" s="1240"/>
      <c r="Q15" s="1241"/>
      <c r="R15" s="1218" t="s">
        <v>655</v>
      </c>
      <c r="S15" s="1218"/>
      <c r="T15" s="1219"/>
      <c r="U15" s="1221"/>
      <c r="V15" s="1242" t="s">
        <v>622</v>
      </c>
      <c r="W15" s="1240"/>
      <c r="X15" s="1241"/>
      <c r="Y15" s="1218" t="s">
        <v>655</v>
      </c>
      <c r="Z15" s="1218"/>
      <c r="AA15" s="1219"/>
      <c r="AB15" s="1221"/>
      <c r="AC15" s="1242" t="s">
        <v>622</v>
      </c>
      <c r="AD15" s="1240"/>
      <c r="AE15" s="1241"/>
      <c r="AF15" s="1218" t="s">
        <v>655</v>
      </c>
      <c r="AG15" s="1218"/>
      <c r="AH15" s="1219"/>
      <c r="AI15" s="1221"/>
      <c r="AJ15" s="1242" t="s">
        <v>622</v>
      </c>
      <c r="AK15" s="1240"/>
      <c r="AL15" s="1241"/>
      <c r="AM15" s="1218" t="s">
        <v>655</v>
      </c>
      <c r="AN15" s="1218"/>
      <c r="AO15" s="1219"/>
      <c r="AP15" s="1221"/>
      <c r="AQ15" s="1242" t="s">
        <v>622</v>
      </c>
      <c r="AR15" s="1240"/>
      <c r="AS15" s="1241"/>
      <c r="AT15" s="1218" t="s">
        <v>655</v>
      </c>
      <c r="AU15" s="1218"/>
      <c r="AV15" s="1219"/>
      <c r="AW15" s="1221"/>
      <c r="AX15" s="1242" t="s">
        <v>622</v>
      </c>
      <c r="AY15" s="1240"/>
      <c r="AZ15" s="1241"/>
      <c r="BA15" s="1218" t="s">
        <v>655</v>
      </c>
      <c r="BB15" s="1218"/>
      <c r="BC15" s="1219"/>
      <c r="BD15" s="1221"/>
      <c r="BE15" s="1234"/>
      <c r="BF15" s="1161"/>
    </row>
    <row r="16" spans="1:70" ht="30" customHeight="1">
      <c r="J16" s="529"/>
      <c r="K16" s="529"/>
      <c r="L16" s="1236"/>
      <c r="M16" s="1236"/>
      <c r="N16" s="520"/>
      <c r="O16" s="1243"/>
      <c r="P16" s="535"/>
      <c r="Q16" s="535"/>
      <c r="R16" s="536" t="s">
        <v>274</v>
      </c>
      <c r="S16" s="1231" t="s">
        <v>273</v>
      </c>
      <c r="T16" s="1232"/>
      <c r="U16" s="1222"/>
      <c r="V16" s="1243"/>
      <c r="W16" s="756"/>
      <c r="X16" s="756"/>
      <c r="Y16" s="1117" t="s">
        <v>274</v>
      </c>
      <c r="Z16" s="1231" t="s">
        <v>273</v>
      </c>
      <c r="AA16" s="1232"/>
      <c r="AB16" s="1222"/>
      <c r="AC16" s="1243"/>
      <c r="AD16" s="756"/>
      <c r="AE16" s="756"/>
      <c r="AF16" s="1117" t="s">
        <v>274</v>
      </c>
      <c r="AG16" s="1231" t="s">
        <v>273</v>
      </c>
      <c r="AH16" s="1232"/>
      <c r="AI16" s="1222"/>
      <c r="AJ16" s="1243"/>
      <c r="AK16" s="756"/>
      <c r="AL16" s="756"/>
      <c r="AM16" s="1117" t="s">
        <v>274</v>
      </c>
      <c r="AN16" s="1231" t="s">
        <v>273</v>
      </c>
      <c r="AO16" s="1232"/>
      <c r="AP16" s="1222"/>
      <c r="AQ16" s="1243"/>
      <c r="AR16" s="756"/>
      <c r="AS16" s="756"/>
      <c r="AT16" s="1117" t="s">
        <v>274</v>
      </c>
      <c r="AU16" s="1231" t="s">
        <v>273</v>
      </c>
      <c r="AV16" s="1232"/>
      <c r="AW16" s="1222"/>
      <c r="AX16" s="1243"/>
      <c r="AY16" s="756"/>
      <c r="AZ16" s="756"/>
      <c r="BA16" s="1117" t="s">
        <v>274</v>
      </c>
      <c r="BB16" s="1231" t="s">
        <v>273</v>
      </c>
      <c r="BC16" s="1232"/>
      <c r="BD16" s="1222"/>
      <c r="BE16" s="1235"/>
      <c r="BF16" s="1161"/>
    </row>
    <row r="17" spans="1:71">
      <c r="J17" s="529"/>
      <c r="K17" s="569">
        <v>1</v>
      </c>
      <c r="L17" s="647" t="s">
        <v>93</v>
      </c>
      <c r="M17" s="647" t="s">
        <v>49</v>
      </c>
      <c r="N17" s="668" t="s">
        <v>49</v>
      </c>
      <c r="O17" s="648">
        <f ca="1">OFFSET(O17,0,-1)+1</f>
        <v>3</v>
      </c>
      <c r="P17" s="649">
        <f ca="1">OFFSET(P17,0,-1)</f>
        <v>3</v>
      </c>
      <c r="Q17" s="649">
        <f ca="1">OFFSET(Q17,0,-1)</f>
        <v>3</v>
      </c>
      <c r="R17" s="648">
        <f ca="1">OFFSET(R17,0,-1)+1</f>
        <v>4</v>
      </c>
      <c r="S17" s="1225">
        <f ca="1">OFFSET(S17,0,-1)+1</f>
        <v>5</v>
      </c>
      <c r="T17" s="1225"/>
      <c r="U17" s="648">
        <f ca="1">OFFSET(U17,0,-2)+1</f>
        <v>6</v>
      </c>
      <c r="V17" s="1116">
        <f ca="1">OFFSET(V17,0,-1)+1</f>
        <v>7</v>
      </c>
      <c r="W17" s="649">
        <f ca="1">OFFSET(W17,0,-1)</f>
        <v>7</v>
      </c>
      <c r="X17" s="649">
        <f ca="1">OFFSET(X17,0,-1)</f>
        <v>7</v>
      </c>
      <c r="Y17" s="1116">
        <f ca="1">OFFSET(Y17,0,-1)+1</f>
        <v>8</v>
      </c>
      <c r="Z17" s="1225">
        <f ca="1">OFFSET(Z17,0,-1)+1</f>
        <v>9</v>
      </c>
      <c r="AA17" s="1225"/>
      <c r="AB17" s="1116">
        <f ca="1">OFFSET(AB17,0,-2)+1</f>
        <v>10</v>
      </c>
      <c r="AC17" s="1116">
        <f ca="1">OFFSET(AC17,0,-1)+1</f>
        <v>11</v>
      </c>
      <c r="AD17" s="649">
        <f ca="1">OFFSET(AD17,0,-1)</f>
        <v>11</v>
      </c>
      <c r="AE17" s="649">
        <f ca="1">OFFSET(AE17,0,-1)</f>
        <v>11</v>
      </c>
      <c r="AF17" s="1116">
        <f ca="1">OFFSET(AF17,0,-1)+1</f>
        <v>12</v>
      </c>
      <c r="AG17" s="1225">
        <f ca="1">OFFSET(AG17,0,-1)+1</f>
        <v>13</v>
      </c>
      <c r="AH17" s="1225"/>
      <c r="AI17" s="1116">
        <f ca="1">OFFSET(AI17,0,-2)+1</f>
        <v>14</v>
      </c>
      <c r="AJ17" s="1116">
        <f ca="1">OFFSET(AJ17,0,-1)+1</f>
        <v>15</v>
      </c>
      <c r="AK17" s="649">
        <f ca="1">OFFSET(AK17,0,-1)</f>
        <v>15</v>
      </c>
      <c r="AL17" s="649">
        <f ca="1">OFFSET(AL17,0,-1)</f>
        <v>15</v>
      </c>
      <c r="AM17" s="1116">
        <f ca="1">OFFSET(AM17,0,-1)+1</f>
        <v>16</v>
      </c>
      <c r="AN17" s="1225">
        <f ca="1">OFFSET(AN17,0,-1)+1</f>
        <v>17</v>
      </c>
      <c r="AO17" s="1225"/>
      <c r="AP17" s="1116">
        <f ca="1">OFFSET(AP17,0,-2)+1</f>
        <v>18</v>
      </c>
      <c r="AQ17" s="1116">
        <f ca="1">OFFSET(AQ17,0,-1)+1</f>
        <v>19</v>
      </c>
      <c r="AR17" s="649">
        <f ca="1">OFFSET(AR17,0,-1)</f>
        <v>19</v>
      </c>
      <c r="AS17" s="649">
        <f ca="1">OFFSET(AS17,0,-1)</f>
        <v>19</v>
      </c>
      <c r="AT17" s="1116">
        <f ca="1">OFFSET(AT17,0,-1)+1</f>
        <v>20</v>
      </c>
      <c r="AU17" s="1225">
        <f ca="1">OFFSET(AU17,0,-1)+1</f>
        <v>21</v>
      </c>
      <c r="AV17" s="1225"/>
      <c r="AW17" s="1116">
        <f ca="1">OFFSET(AW17,0,-2)+1</f>
        <v>22</v>
      </c>
      <c r="AX17" s="1116">
        <f ca="1">OFFSET(AX17,0,-1)+1</f>
        <v>23</v>
      </c>
      <c r="AY17" s="649">
        <f ca="1">OFFSET(AY17,0,-1)</f>
        <v>23</v>
      </c>
      <c r="AZ17" s="649">
        <f ca="1">OFFSET(AZ17,0,-1)</f>
        <v>23</v>
      </c>
      <c r="BA17" s="1116">
        <f ca="1">OFFSET(BA17,0,-1)+1</f>
        <v>24</v>
      </c>
      <c r="BB17" s="1225">
        <f ca="1">OFFSET(BB17,0,-1)+1</f>
        <v>25</v>
      </c>
      <c r="BC17" s="1225"/>
      <c r="BD17" s="1116">
        <f ca="1">OFFSET(BD17,0,-2)+1</f>
        <v>26</v>
      </c>
      <c r="BE17" s="649">
        <f ca="1">OFFSET(BE17,0,-1)</f>
        <v>26</v>
      </c>
      <c r="BF17" s="648">
        <f ca="1">OFFSET(BF17,0,-1)+1</f>
        <v>27</v>
      </c>
    </row>
    <row r="18" spans="1:71" ht="22.5">
      <c r="A18" s="1209">
        <v>1</v>
      </c>
      <c r="B18" s="919"/>
      <c r="C18" s="919"/>
      <c r="D18" s="919"/>
      <c r="E18" s="920"/>
      <c r="F18" s="921"/>
      <c r="G18" s="919"/>
      <c r="H18" s="919"/>
      <c r="I18" s="922"/>
      <c r="J18" s="917"/>
      <c r="K18" s="926">
        <v>1</v>
      </c>
      <c r="L18" s="593">
        <f>mergeValue(A18)</f>
        <v>1</v>
      </c>
      <c r="M18" s="641" t="s">
        <v>20</v>
      </c>
      <c r="N18" s="580"/>
      <c r="O18" s="1250" t="str">
        <f>IF('Перечень тарифов'!J21="","","" &amp; 'Перечень тарифов'!J21 &amp; "")</f>
        <v>Тариф на теплоноситель, поставляемый потребителям</v>
      </c>
      <c r="P18" s="1250"/>
      <c r="Q18" s="1250"/>
      <c r="R18" s="1250"/>
      <c r="S18" s="1250"/>
      <c r="T18" s="1250"/>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D18" s="1250"/>
      <c r="BE18" s="1250"/>
      <c r="BF18" s="630" t="s">
        <v>659</v>
      </c>
    </row>
    <row r="19" spans="1:71" hidden="1">
      <c r="A19" s="1209"/>
      <c r="B19" s="1209">
        <v>1</v>
      </c>
      <c r="C19" s="919"/>
      <c r="D19" s="919"/>
      <c r="E19" s="921"/>
      <c r="F19" s="921"/>
      <c r="G19" s="919"/>
      <c r="H19" s="919"/>
      <c r="I19" s="916"/>
      <c r="J19" s="915"/>
      <c r="K19" s="926">
        <v>1</v>
      </c>
      <c r="L19" s="593" t="str">
        <f>mergeValue(A19) &amp;"."&amp; mergeValue(B19)</f>
        <v>1.1</v>
      </c>
      <c r="M19" s="546"/>
      <c r="N19" s="58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0"/>
      <c r="BF19" s="630"/>
    </row>
    <row r="20" spans="1:71" hidden="1">
      <c r="A20" s="1209"/>
      <c r="B20" s="1209"/>
      <c r="C20" s="1209">
        <v>1</v>
      </c>
      <c r="D20" s="919"/>
      <c r="E20" s="921"/>
      <c r="F20" s="921"/>
      <c r="G20" s="919"/>
      <c r="H20" s="919"/>
      <c r="I20" s="923"/>
      <c r="J20" s="915"/>
      <c r="K20" s="926">
        <v>1</v>
      </c>
      <c r="L20" s="593" t="str">
        <f>mergeValue(A20) &amp;"."&amp; mergeValue(B20)&amp;"."&amp; mergeValue(C20)</f>
        <v>1.1.1</v>
      </c>
      <c r="M20" s="547"/>
      <c r="N20" s="58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0"/>
      <c r="BF20" s="630"/>
    </row>
    <row r="21" spans="1:71" hidden="1">
      <c r="A21" s="1209"/>
      <c r="B21" s="1209"/>
      <c r="C21" s="1209"/>
      <c r="D21" s="1209">
        <v>1</v>
      </c>
      <c r="E21" s="921"/>
      <c r="F21" s="921"/>
      <c r="G21" s="919"/>
      <c r="H21" s="919"/>
      <c r="I21" s="1209">
        <v>1</v>
      </c>
      <c r="J21" s="915"/>
      <c r="K21" s="926">
        <v>1</v>
      </c>
      <c r="L21" s="593" t="str">
        <f>mergeValue(A21) &amp;"."&amp; mergeValue(B21)&amp;"."&amp; mergeValue(C21)&amp;"."&amp; mergeValue(D21)</f>
        <v>1.1.1.1</v>
      </c>
      <c r="M21" s="548"/>
      <c r="N21" s="580"/>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0"/>
      <c r="AU21" s="1250"/>
      <c r="AV21" s="1250"/>
      <c r="AW21" s="1250"/>
      <c r="AX21" s="1250"/>
      <c r="AY21" s="1250"/>
      <c r="AZ21" s="1250"/>
      <c r="BA21" s="1250"/>
      <c r="BB21" s="1250"/>
      <c r="BC21" s="1250"/>
      <c r="BD21" s="1250"/>
      <c r="BE21" s="1250"/>
      <c r="BF21" s="630"/>
    </row>
    <row r="22" spans="1:71" ht="11.25" hidden="1" customHeight="1">
      <c r="A22" s="1209"/>
      <c r="B22" s="1209"/>
      <c r="C22" s="1209"/>
      <c r="D22" s="1209"/>
      <c r="E22" s="1209">
        <v>1</v>
      </c>
      <c r="F22" s="921"/>
      <c r="G22" s="919"/>
      <c r="H22" s="919"/>
      <c r="I22" s="1209"/>
      <c r="J22" s="921"/>
      <c r="K22" s="926">
        <v>1</v>
      </c>
      <c r="L22" s="593"/>
      <c r="M22" s="554"/>
      <c r="N22" s="581"/>
      <c r="O22" s="631"/>
      <c r="P22" s="631"/>
      <c r="Q22" s="631"/>
      <c r="R22" s="631"/>
      <c r="S22" s="631"/>
      <c r="T22" s="631"/>
      <c r="U22" s="593"/>
      <c r="V22" s="1119"/>
      <c r="W22" s="1119"/>
      <c r="X22" s="1119"/>
      <c r="Y22" s="1119"/>
      <c r="Z22" s="1119"/>
      <c r="AA22" s="1119"/>
      <c r="AB22" s="1118"/>
      <c r="AC22" s="1119"/>
      <c r="AD22" s="1119"/>
      <c r="AE22" s="1119"/>
      <c r="AF22" s="1119"/>
      <c r="AG22" s="1119"/>
      <c r="AH22" s="1119"/>
      <c r="AI22" s="1118"/>
      <c r="AJ22" s="1119"/>
      <c r="AK22" s="1119"/>
      <c r="AL22" s="1119"/>
      <c r="AM22" s="1119"/>
      <c r="AN22" s="1119"/>
      <c r="AO22" s="1119"/>
      <c r="AP22" s="1118"/>
      <c r="AQ22" s="1119"/>
      <c r="AR22" s="1119"/>
      <c r="AS22" s="1119"/>
      <c r="AT22" s="1119"/>
      <c r="AU22" s="1119"/>
      <c r="AV22" s="1119"/>
      <c r="AW22" s="1118"/>
      <c r="AX22" s="1119"/>
      <c r="AY22" s="1119"/>
      <c r="AZ22" s="1119"/>
      <c r="BA22" s="1119"/>
      <c r="BB22" s="1119"/>
      <c r="BC22" s="1119"/>
      <c r="BD22" s="1118"/>
      <c r="BE22" s="507"/>
      <c r="BF22" s="559"/>
    </row>
    <row r="23" spans="1:71" ht="90">
      <c r="A23" s="1209"/>
      <c r="B23" s="1209"/>
      <c r="C23" s="1209"/>
      <c r="D23" s="1209"/>
      <c r="E23" s="1209"/>
      <c r="F23" s="1209">
        <v>1</v>
      </c>
      <c r="G23" s="919"/>
      <c r="H23" s="919"/>
      <c r="I23" s="1209"/>
      <c r="J23" s="1255"/>
      <c r="K23" s="926">
        <v>1</v>
      </c>
      <c r="L23" s="593" t="str">
        <f>mergeValue(A23) &amp;"."&amp; mergeValue(B23)&amp;"."&amp; mergeValue(C23)&amp;"."&amp; mergeValue(D23)&amp;"."&amp;  mergeValue(F23)</f>
        <v>1.1.1.1.1</v>
      </c>
      <c r="M23" s="554" t="s">
        <v>10</v>
      </c>
      <c r="N23" s="581"/>
      <c r="O23" s="1212" t="s">
        <v>3</v>
      </c>
      <c r="P23" s="1213"/>
      <c r="Q23" s="1213"/>
      <c r="R23" s="1213"/>
      <c r="S23" s="1213"/>
      <c r="T23" s="1213"/>
      <c r="U23" s="1213"/>
      <c r="V23" s="1213"/>
      <c r="W23" s="1213"/>
      <c r="X23" s="1213"/>
      <c r="Y23" s="1213"/>
      <c r="Z23" s="1213"/>
      <c r="AA23" s="1213"/>
      <c r="AB23" s="1213"/>
      <c r="AC23" s="1213"/>
      <c r="AD23" s="1213"/>
      <c r="AE23" s="1213"/>
      <c r="AF23" s="1213"/>
      <c r="AG23" s="1213"/>
      <c r="AH23" s="1213"/>
      <c r="AI23" s="1213"/>
      <c r="AJ23" s="1213"/>
      <c r="AK23" s="1213"/>
      <c r="AL23" s="1213"/>
      <c r="AM23" s="1213"/>
      <c r="AN23" s="1213"/>
      <c r="AO23" s="1213"/>
      <c r="AP23" s="1213"/>
      <c r="AQ23" s="1213"/>
      <c r="AR23" s="1213"/>
      <c r="AS23" s="1213"/>
      <c r="AT23" s="1213"/>
      <c r="AU23" s="1213"/>
      <c r="AV23" s="1213"/>
      <c r="AW23" s="1213"/>
      <c r="AX23" s="1213"/>
      <c r="AY23" s="1213"/>
      <c r="AZ23" s="1213"/>
      <c r="BA23" s="1213"/>
      <c r="BB23" s="1213"/>
      <c r="BC23" s="1213"/>
      <c r="BD23" s="1213"/>
      <c r="BE23" s="1214"/>
      <c r="BF23" s="630" t="s">
        <v>636</v>
      </c>
      <c r="BH23" s="589" t="str">
        <f>strCheckUnique(BI23:BI26)</f>
        <v/>
      </c>
      <c r="BJ23" s="589"/>
    </row>
    <row r="24" spans="1:71" ht="17.100000000000001" customHeight="1">
      <c r="A24" s="1209"/>
      <c r="B24" s="1209"/>
      <c r="C24" s="1209"/>
      <c r="D24" s="1209"/>
      <c r="E24" s="1209"/>
      <c r="F24" s="1209"/>
      <c r="G24" s="919">
        <v>1</v>
      </c>
      <c r="H24" s="919"/>
      <c r="I24" s="1209"/>
      <c r="J24" s="1255"/>
      <c r="K24" s="918"/>
      <c r="L24" s="593" t="str">
        <f>mergeValue(A24) &amp;"."&amp; mergeValue(B24)&amp;"."&amp; mergeValue(C24)&amp;"."&amp; mergeValue(D24)&amp;"."&amp;  mergeValue(F24)&amp;"."&amp;  mergeValue(G24)</f>
        <v>1.1.1.1.1.1</v>
      </c>
      <c r="M24" s="1069" t="s">
        <v>643</v>
      </c>
      <c r="N24" s="586"/>
      <c r="O24" s="683">
        <v>29.37</v>
      </c>
      <c r="P24" s="562"/>
      <c r="Q24" s="562"/>
      <c r="R24" s="1251" t="s">
        <v>1676</v>
      </c>
      <c r="S24" s="1216" t="s">
        <v>84</v>
      </c>
      <c r="T24" s="1251" t="s">
        <v>2308</v>
      </c>
      <c r="U24" s="1216" t="s">
        <v>84</v>
      </c>
      <c r="V24" s="683">
        <v>30.18</v>
      </c>
      <c r="W24" s="763"/>
      <c r="X24" s="763"/>
      <c r="Y24" s="1251" t="s">
        <v>2309</v>
      </c>
      <c r="Z24" s="1216" t="s">
        <v>84</v>
      </c>
      <c r="AA24" s="1251" t="s">
        <v>2310</v>
      </c>
      <c r="AB24" s="1216" t="s">
        <v>84</v>
      </c>
      <c r="AC24" s="683">
        <v>30.2</v>
      </c>
      <c r="AD24" s="763"/>
      <c r="AE24" s="763"/>
      <c r="AF24" s="1251" t="s">
        <v>2311</v>
      </c>
      <c r="AG24" s="1216" t="s">
        <v>84</v>
      </c>
      <c r="AH24" s="1251" t="s">
        <v>2312</v>
      </c>
      <c r="AI24" s="1216" t="s">
        <v>84</v>
      </c>
      <c r="AJ24" s="683">
        <v>32.74</v>
      </c>
      <c r="AK24" s="763"/>
      <c r="AL24" s="763"/>
      <c r="AM24" s="1251" t="s">
        <v>2313</v>
      </c>
      <c r="AN24" s="1216" t="s">
        <v>84</v>
      </c>
      <c r="AO24" s="1251" t="s">
        <v>2314</v>
      </c>
      <c r="AP24" s="1216" t="s">
        <v>84</v>
      </c>
      <c r="AQ24" s="683">
        <v>32.729999999999997</v>
      </c>
      <c r="AR24" s="763"/>
      <c r="AS24" s="763"/>
      <c r="AT24" s="1251" t="s">
        <v>2315</v>
      </c>
      <c r="AU24" s="1216" t="s">
        <v>84</v>
      </c>
      <c r="AV24" s="1251" t="s">
        <v>2316</v>
      </c>
      <c r="AW24" s="1216" t="s">
        <v>84</v>
      </c>
      <c r="AX24" s="683">
        <v>35.450000000000003</v>
      </c>
      <c r="AY24" s="763"/>
      <c r="AZ24" s="763"/>
      <c r="BA24" s="1251" t="s">
        <v>2317</v>
      </c>
      <c r="BB24" s="1216" t="s">
        <v>84</v>
      </c>
      <c r="BC24" s="1251" t="s">
        <v>1677</v>
      </c>
      <c r="BD24" s="1216" t="s">
        <v>85</v>
      </c>
      <c r="BE24" s="537"/>
      <c r="BF24" s="1226" t="s">
        <v>660</v>
      </c>
      <c r="BG24" s="585" t="str">
        <f>strCheckDate(O25:BE25)</f>
        <v/>
      </c>
      <c r="BH24" s="589"/>
      <c r="BI24" s="589" t="str">
        <f>IF(M24="","",M24 )</f>
        <v>вода</v>
      </c>
      <c r="BJ24" s="589"/>
      <c r="BK24" s="589"/>
      <c r="BL24" s="589"/>
    </row>
    <row r="25" spans="1:71" ht="11.25" hidden="1" customHeight="1">
      <c r="A25" s="1209"/>
      <c r="B25" s="1209"/>
      <c r="C25" s="1209"/>
      <c r="D25" s="1209"/>
      <c r="E25" s="1209"/>
      <c r="F25" s="1209"/>
      <c r="G25" s="919"/>
      <c r="H25" s="919"/>
      <c r="I25" s="1209"/>
      <c r="J25" s="1255"/>
      <c r="K25" s="926">
        <v>1</v>
      </c>
      <c r="L25" s="600"/>
      <c r="M25" s="646"/>
      <c r="N25" s="586"/>
      <c r="O25" s="562"/>
      <c r="P25" s="562"/>
      <c r="Q25" s="584" t="str">
        <f>R24 &amp; "-" &amp; T24</f>
        <v>01.01.2019-30.06.2019</v>
      </c>
      <c r="R25" s="1251"/>
      <c r="S25" s="1216"/>
      <c r="T25" s="1251"/>
      <c r="U25" s="1216"/>
      <c r="V25" s="763"/>
      <c r="W25" s="763"/>
      <c r="X25" s="769" t="str">
        <f>Y24 &amp; "-" &amp; AA24</f>
        <v>01.07.2019-30.06.2020</v>
      </c>
      <c r="Y25" s="1251"/>
      <c r="Z25" s="1216"/>
      <c r="AA25" s="1251"/>
      <c r="AB25" s="1216"/>
      <c r="AC25" s="763"/>
      <c r="AD25" s="763"/>
      <c r="AE25" s="769" t="str">
        <f>AF24 &amp; "-" &amp; AH24</f>
        <v>01.07.2020-30.06.2021</v>
      </c>
      <c r="AF25" s="1251"/>
      <c r="AG25" s="1216"/>
      <c r="AH25" s="1251"/>
      <c r="AI25" s="1216"/>
      <c r="AJ25" s="763"/>
      <c r="AK25" s="763"/>
      <c r="AL25" s="769" t="str">
        <f>AM24 &amp; "-" &amp; AO24</f>
        <v>01.07.2021-31.12.2021</v>
      </c>
      <c r="AM25" s="1251"/>
      <c r="AN25" s="1216"/>
      <c r="AO25" s="1251"/>
      <c r="AP25" s="1216"/>
      <c r="AQ25" s="763"/>
      <c r="AR25" s="763"/>
      <c r="AS25" s="769" t="str">
        <f>AT24 &amp; "-" &amp; AV24</f>
        <v>01.01.2022-30.06.2023</v>
      </c>
      <c r="AT25" s="1251"/>
      <c r="AU25" s="1216"/>
      <c r="AV25" s="1251"/>
      <c r="AW25" s="1216"/>
      <c r="AX25" s="763"/>
      <c r="AY25" s="763"/>
      <c r="AZ25" s="769" t="str">
        <f>BA24 &amp; "-" &amp; BC24</f>
        <v>01.07.2023-31.12.2023</v>
      </c>
      <c r="BA25" s="1251"/>
      <c r="BB25" s="1216"/>
      <c r="BC25" s="1251"/>
      <c r="BD25" s="1216"/>
      <c r="BE25" s="537"/>
      <c r="BF25" s="1227"/>
      <c r="BH25" s="589"/>
      <c r="BI25" s="589"/>
      <c r="BJ25" s="589"/>
      <c r="BK25" s="589"/>
      <c r="BL25" s="589"/>
    </row>
    <row r="26" spans="1:71" s="522" customFormat="1" ht="15" customHeight="1">
      <c r="A26" s="1209"/>
      <c r="B26" s="1209"/>
      <c r="C26" s="1209"/>
      <c r="D26" s="1209"/>
      <c r="E26" s="1209"/>
      <c r="F26" s="1209"/>
      <c r="G26" s="919"/>
      <c r="H26" s="919"/>
      <c r="I26" s="1209"/>
      <c r="J26" s="1255"/>
      <c r="K26" s="926">
        <v>1</v>
      </c>
      <c r="L26" s="538"/>
      <c r="M26" s="556" t="s">
        <v>25</v>
      </c>
      <c r="N26" s="551"/>
      <c r="O26" s="545"/>
      <c r="P26" s="545"/>
      <c r="Q26" s="545"/>
      <c r="R26" s="573"/>
      <c r="S26" s="564"/>
      <c r="T26" s="563"/>
      <c r="U26" s="551"/>
      <c r="V26" s="757"/>
      <c r="W26" s="757"/>
      <c r="X26" s="757"/>
      <c r="Y26" s="766"/>
      <c r="Z26" s="1006"/>
      <c r="AA26" s="1005"/>
      <c r="AB26" s="1001"/>
      <c r="AC26" s="757"/>
      <c r="AD26" s="757"/>
      <c r="AE26" s="757"/>
      <c r="AF26" s="766"/>
      <c r="AG26" s="1006"/>
      <c r="AH26" s="1005"/>
      <c r="AI26" s="1001"/>
      <c r="AJ26" s="757"/>
      <c r="AK26" s="757"/>
      <c r="AL26" s="757"/>
      <c r="AM26" s="766"/>
      <c r="AN26" s="1006"/>
      <c r="AO26" s="1005"/>
      <c r="AP26" s="1001"/>
      <c r="AQ26" s="757"/>
      <c r="AR26" s="757"/>
      <c r="AS26" s="757"/>
      <c r="AT26" s="766"/>
      <c r="AU26" s="1006"/>
      <c r="AV26" s="1005"/>
      <c r="AW26" s="1001"/>
      <c r="AX26" s="757"/>
      <c r="AY26" s="757"/>
      <c r="AZ26" s="757"/>
      <c r="BA26" s="766"/>
      <c r="BB26" s="1006"/>
      <c r="BC26" s="1005"/>
      <c r="BD26" s="1001"/>
      <c r="BE26" s="560"/>
      <c r="BF26" s="1228"/>
      <c r="BG26" s="587"/>
      <c r="BH26" s="587"/>
      <c r="BI26" s="587"/>
      <c r="BJ26" s="587"/>
      <c r="BK26" s="587"/>
      <c r="BL26" s="587"/>
      <c r="BM26" s="587"/>
      <c r="BN26" s="587"/>
      <c r="BO26" s="587"/>
      <c r="BP26" s="587"/>
      <c r="BQ26" s="587"/>
      <c r="BR26" s="587"/>
    </row>
    <row r="27" spans="1:71" s="522" customFormat="1" ht="15" customHeight="1">
      <c r="A27" s="1209"/>
      <c r="B27" s="1209"/>
      <c r="C27" s="1209"/>
      <c r="D27" s="1209"/>
      <c r="E27" s="1209"/>
      <c r="F27" s="921"/>
      <c r="G27" s="921"/>
      <c r="H27" s="919"/>
      <c r="I27" s="1209"/>
      <c r="J27" s="921"/>
      <c r="K27" s="925"/>
      <c r="L27" s="538"/>
      <c r="M27" s="551" t="s">
        <v>11</v>
      </c>
      <c r="N27" s="556"/>
      <c r="O27" s="556"/>
      <c r="P27" s="556"/>
      <c r="Q27" s="556"/>
      <c r="R27" s="556"/>
      <c r="S27" s="556"/>
      <c r="T27" s="556"/>
      <c r="U27" s="556"/>
      <c r="V27" s="556"/>
      <c r="W27" s="556"/>
      <c r="X27" s="556"/>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6"/>
      <c r="AY27" s="556"/>
      <c r="AZ27" s="556"/>
      <c r="BA27" s="556"/>
      <c r="BB27" s="556"/>
      <c r="BC27" s="556"/>
      <c r="BD27" s="556"/>
      <c r="BE27" s="556"/>
      <c r="BF27" s="560"/>
      <c r="BG27" s="587"/>
      <c r="BH27" s="587"/>
      <c r="BI27" s="587"/>
      <c r="BJ27" s="587"/>
      <c r="BK27" s="587"/>
      <c r="BL27" s="587"/>
      <c r="BM27" s="587"/>
      <c r="BN27" s="587"/>
      <c r="BO27" s="587"/>
      <c r="BP27" s="587"/>
      <c r="BQ27" s="587"/>
      <c r="BR27" s="587"/>
      <c r="BS27" s="587"/>
    </row>
    <row r="28" spans="1:71" s="522" customFormat="1" ht="15" hidden="1" customHeight="1">
      <c r="A28" s="1209"/>
      <c r="B28" s="1209"/>
      <c r="C28" s="1209"/>
      <c r="D28" s="1209"/>
      <c r="E28" s="921"/>
      <c r="F28" s="921"/>
      <c r="G28" s="921"/>
      <c r="H28" s="919"/>
      <c r="I28" s="1209"/>
      <c r="J28" s="921"/>
      <c r="K28" s="925"/>
      <c r="L28" s="538"/>
      <c r="M28" s="551"/>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60"/>
      <c r="BG28" s="587"/>
      <c r="BH28" s="587"/>
      <c r="BI28" s="587"/>
      <c r="BJ28" s="587"/>
      <c r="BK28" s="587"/>
      <c r="BL28" s="587"/>
      <c r="BM28" s="587"/>
      <c r="BN28" s="587"/>
      <c r="BO28" s="587"/>
      <c r="BP28" s="587"/>
      <c r="BQ28" s="587"/>
      <c r="BR28" s="587"/>
      <c r="BS28" s="587"/>
    </row>
    <row r="29" spans="1:71" ht="3" customHeight="1">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5"/>
      <c r="AT29" s="485"/>
      <c r="AU29" s="485"/>
      <c r="AV29" s="485"/>
      <c r="AW29" s="485"/>
      <c r="AX29" s="485"/>
      <c r="AY29" s="485"/>
      <c r="AZ29" s="485"/>
      <c r="BA29" s="485"/>
      <c r="BB29" s="485"/>
      <c r="BC29" s="485"/>
      <c r="BD29" s="485"/>
    </row>
    <row r="30" spans="1:71" ht="106.5" customHeight="1">
      <c r="L30" s="1">
        <v>1</v>
      </c>
      <c r="M30" s="1202" t="s">
        <v>661</v>
      </c>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2"/>
      <c r="BF30" s="1202"/>
    </row>
  </sheetData>
  <sheetProtection password="FA9C" sheet="1" objects="1" scenarios="1" formatColumns="0" formatRows="0"/>
  <dataConsolidate/>
  <mergeCells count="104">
    <mergeCell ref="BF24:BF26"/>
    <mergeCell ref="R15:T15"/>
    <mergeCell ref="O14:T14"/>
    <mergeCell ref="M30:BF30"/>
    <mergeCell ref="U14:U16"/>
    <mergeCell ref="BE14:BE16"/>
    <mergeCell ref="BF13:BF16"/>
    <mergeCell ref="L13:BE13"/>
    <mergeCell ref="L14:L16"/>
    <mergeCell ref="M14:M16"/>
    <mergeCell ref="S17:T17"/>
    <mergeCell ref="T24:T25"/>
    <mergeCell ref="Z17:AA17"/>
    <mergeCell ref="Z24:Z25"/>
    <mergeCell ref="AA24:AA25"/>
    <mergeCell ref="AB24:AB25"/>
    <mergeCell ref="O12:U12"/>
    <mergeCell ref="O15:O16"/>
    <mergeCell ref="P15:Q15"/>
    <mergeCell ref="S16:T16"/>
    <mergeCell ref="I21:I28"/>
    <mergeCell ref="L5:T5"/>
    <mergeCell ref="O7:T7"/>
    <mergeCell ref="O8:T8"/>
    <mergeCell ref="L11:M11"/>
    <mergeCell ref="O11:T11"/>
    <mergeCell ref="O9:T9"/>
    <mergeCell ref="O10:T10"/>
    <mergeCell ref="V12:AB12"/>
    <mergeCell ref="V14:AA14"/>
    <mergeCell ref="AB14:AB16"/>
    <mergeCell ref="V15:V16"/>
    <mergeCell ref="W15:X15"/>
    <mergeCell ref="Y15:AA15"/>
    <mergeCell ref="Z16:AA16"/>
    <mergeCell ref="V11:AA11"/>
    <mergeCell ref="A18:A28"/>
    <mergeCell ref="O18:BE18"/>
    <mergeCell ref="B19:B28"/>
    <mergeCell ref="O19:BE19"/>
    <mergeCell ref="C20:C28"/>
    <mergeCell ref="U24:U25"/>
    <mergeCell ref="O20:BE20"/>
    <mergeCell ref="D21:D28"/>
    <mergeCell ref="O21:BE21"/>
    <mergeCell ref="E22:E27"/>
    <mergeCell ref="F23:F26"/>
    <mergeCell ref="J23:J26"/>
    <mergeCell ref="O23:BE23"/>
    <mergeCell ref="R24:R25"/>
    <mergeCell ref="S24:S25"/>
    <mergeCell ref="Y24:Y25"/>
    <mergeCell ref="AJ11:AO11"/>
    <mergeCell ref="AG17:AH17"/>
    <mergeCell ref="AF24:AF25"/>
    <mergeCell ref="AG24:AG25"/>
    <mergeCell ref="AH24:AH25"/>
    <mergeCell ref="AI24:AI25"/>
    <mergeCell ref="AC12:AI12"/>
    <mergeCell ref="AC14:AH14"/>
    <mergeCell ref="AI14:AI16"/>
    <mergeCell ref="AC15:AC16"/>
    <mergeCell ref="AD15:AE15"/>
    <mergeCell ref="AF15:AH15"/>
    <mergeCell ref="AG16:AH16"/>
    <mergeCell ref="AC11:AH11"/>
    <mergeCell ref="AN17:AO17"/>
    <mergeCell ref="AM24:AM25"/>
    <mergeCell ref="AN24:AN25"/>
    <mergeCell ref="AO24:AO25"/>
    <mergeCell ref="AP24:AP25"/>
    <mergeCell ref="AJ12:AP12"/>
    <mergeCell ref="AJ14:AO14"/>
    <mergeCell ref="AP14:AP16"/>
    <mergeCell ref="AJ15:AJ16"/>
    <mergeCell ref="AK15:AL15"/>
    <mergeCell ref="AM15:AO15"/>
    <mergeCell ref="AN16:AO16"/>
    <mergeCell ref="AX11:BC11"/>
    <mergeCell ref="AU17:AV17"/>
    <mergeCell ref="AT24:AT25"/>
    <mergeCell ref="AU24:AU25"/>
    <mergeCell ref="AV24:AV25"/>
    <mergeCell ref="AW24:AW25"/>
    <mergeCell ref="AQ12:AW12"/>
    <mergeCell ref="AQ14:AV14"/>
    <mergeCell ref="AW14:AW16"/>
    <mergeCell ref="AQ15:AQ16"/>
    <mergeCell ref="AR15:AS15"/>
    <mergeCell ref="AT15:AV15"/>
    <mergeCell ref="AU16:AV16"/>
    <mergeCell ref="AQ11:AV11"/>
    <mergeCell ref="BB17:BC17"/>
    <mergeCell ref="BA24:BA25"/>
    <mergeCell ref="BB24:BB25"/>
    <mergeCell ref="BC24:BC25"/>
    <mergeCell ref="BD24:BD25"/>
    <mergeCell ref="AX12:BD12"/>
    <mergeCell ref="AX14:BC14"/>
    <mergeCell ref="BD14:BD16"/>
    <mergeCell ref="AX15:AX16"/>
    <mergeCell ref="AY15:AZ15"/>
    <mergeCell ref="BA15:BC15"/>
    <mergeCell ref="BB16:BC16"/>
  </mergeCells>
  <dataValidations count="10">
    <dataValidation allowBlank="1" sqref="KQ65559:LB65560 UM65559:UX65560 AEI65559:AET65560 AOE65559:AOP65560 AYA65559:AYL65560 BHW65559:BIH65560 BRS65559:BSD65560 CBO65559:CBZ65560 CLK65559:CLV65560 CVG65559:CVR65560 DFC65559:DFN65560 DOY65559:DPJ65560 DYU65559:DZF65560 EIQ65559:EJB65560 ESM65559:ESX65560 FCI65559:FCT65560 FME65559:FMP65560 FWA65559:FWL65560 GFW65559:GGH65560 GPS65559:GQD65560 GZO65559:GZZ65560 HJK65559:HJV65560 HTG65559:HTR65560 IDC65559:IDN65560 IMY65559:INJ65560 IWU65559:IXF65560 JGQ65559:JHB65560 JQM65559:JQX65560 KAI65559:KAT65560 KKE65559:KKP65560 KUA65559:KUL65560 LDW65559:LEH65560 LNS65559:LOD65560 LXO65559:LXZ65560 MHK65559:MHV65560 MRG65559:MRR65560 NBC65559:NBN65560 NKY65559:NLJ65560 NUU65559:NVF65560 OEQ65559:OFB65560 OOM65559:OOX65560 OYI65559:OYT65560 PIE65559:PIP65560 PSA65559:PSL65560 QBW65559:QCH65560 QLS65559:QMD65560 QVO65559:QVZ65560 RFK65559:RFV65560 RPG65559:RPR65560 RZC65559:RZN65560 SIY65559:SJJ65560 SSU65559:STF65560 TCQ65559:TDB65560 TMM65559:TMX65560 TWI65559:TWT65560 UGE65559:UGP65560 UQA65559:UQL65560 UZW65559:VAH65560 VJS65559:VKD65560 VTO65559:VTZ65560 WDK65559:WDV65560 WNG65559:WNR65560 WXC65559:WXN65560 KQ131095:LB131096 UM131095:UX131096 AEI131095:AET131096 AOE131095:AOP131096 AYA131095:AYL131096 BHW131095:BIH131096 BRS131095:BSD131096 CBO131095:CBZ131096 CLK131095:CLV131096 CVG131095:CVR131096 DFC131095:DFN131096 DOY131095:DPJ131096 DYU131095:DZF131096 EIQ131095:EJB131096 ESM131095:ESX131096 FCI131095:FCT131096 FME131095:FMP131096 FWA131095:FWL131096 GFW131095:GGH131096 GPS131095:GQD131096 GZO131095:GZZ131096 HJK131095:HJV131096 HTG131095:HTR131096 IDC131095:IDN131096 IMY131095:INJ131096 IWU131095:IXF131096 JGQ131095:JHB131096 JQM131095:JQX131096 KAI131095:KAT131096 KKE131095:KKP131096 KUA131095:KUL131096 LDW131095:LEH131096 LNS131095:LOD131096 LXO131095:LXZ131096 MHK131095:MHV131096 MRG131095:MRR131096 NBC131095:NBN131096 NKY131095:NLJ131096 NUU131095:NVF131096 OEQ131095:OFB131096 OOM131095:OOX131096 OYI131095:OYT131096 PIE131095:PIP131096 PSA131095:PSL131096 QBW131095:QCH131096 QLS131095:QMD131096 QVO131095:QVZ131096 RFK131095:RFV131096 RPG131095:RPR131096 RZC131095:RZN131096 SIY131095:SJJ131096 SSU131095:STF131096 TCQ131095:TDB131096 TMM131095:TMX131096 TWI131095:TWT131096 UGE131095:UGP131096 UQA131095:UQL131096 UZW131095:VAH131096 VJS131095:VKD131096 VTO131095:VTZ131096 WDK131095:WDV131096 WNG131095:WNR131096 WXC131095:WXN131096 KQ196631:LB196632 UM196631:UX196632 AEI196631:AET196632 AOE196631:AOP196632 AYA196631:AYL196632 BHW196631:BIH196632 BRS196631:BSD196632 CBO196631:CBZ196632 CLK196631:CLV196632 CVG196631:CVR196632 DFC196631:DFN196632 DOY196631:DPJ196632 DYU196631:DZF196632 EIQ196631:EJB196632 ESM196631:ESX196632 FCI196631:FCT196632 FME196631:FMP196632 FWA196631:FWL196632 GFW196631:GGH196632 GPS196631:GQD196632 GZO196631:GZZ196632 HJK196631:HJV196632 HTG196631:HTR196632 IDC196631:IDN196632 IMY196631:INJ196632 IWU196631:IXF196632 JGQ196631:JHB196632 JQM196631:JQX196632 KAI196631:KAT196632 KKE196631:KKP196632 KUA196631:KUL196632 LDW196631:LEH196632 LNS196631:LOD196632 LXO196631:LXZ196632 MHK196631:MHV196632 MRG196631:MRR196632 NBC196631:NBN196632 NKY196631:NLJ196632 NUU196631:NVF196632 OEQ196631:OFB196632 OOM196631:OOX196632 OYI196631:OYT196632 PIE196631:PIP196632 PSA196631:PSL196632 QBW196631:QCH196632 QLS196631:QMD196632 QVO196631:QVZ196632 RFK196631:RFV196632 RPG196631:RPR196632 RZC196631:RZN196632 SIY196631:SJJ196632 SSU196631:STF196632 TCQ196631:TDB196632 TMM196631:TMX196632 TWI196631:TWT196632 UGE196631:UGP196632 UQA196631:UQL196632 UZW196631:VAH196632 VJS196631:VKD196632 VTO196631:VTZ196632 WDK196631:WDV196632 WNG196631:WNR196632 WXC196631:WXN196632 KQ262167:LB262168 UM262167:UX262168 AEI262167:AET262168 AOE262167:AOP262168 AYA262167:AYL262168 BHW262167:BIH262168 BRS262167:BSD262168 CBO262167:CBZ262168 CLK262167:CLV262168 CVG262167:CVR262168 DFC262167:DFN262168 DOY262167:DPJ262168 DYU262167:DZF262168 EIQ262167:EJB262168 ESM262167:ESX262168 FCI262167:FCT262168 FME262167:FMP262168 FWA262167:FWL262168 GFW262167:GGH262168 GPS262167:GQD262168 GZO262167:GZZ262168 HJK262167:HJV262168 HTG262167:HTR262168 IDC262167:IDN262168 IMY262167:INJ262168 IWU262167:IXF262168 JGQ262167:JHB262168 JQM262167:JQX262168 KAI262167:KAT262168 KKE262167:KKP262168 KUA262167:KUL262168 LDW262167:LEH262168 LNS262167:LOD262168 LXO262167:LXZ262168 MHK262167:MHV262168 MRG262167:MRR262168 NBC262167:NBN262168 NKY262167:NLJ262168 NUU262167:NVF262168 OEQ262167:OFB262168 OOM262167:OOX262168 OYI262167:OYT262168 PIE262167:PIP262168 PSA262167:PSL262168 QBW262167:QCH262168 QLS262167:QMD262168 QVO262167:QVZ262168 RFK262167:RFV262168 RPG262167:RPR262168 RZC262167:RZN262168 SIY262167:SJJ262168 SSU262167:STF262168 TCQ262167:TDB262168 TMM262167:TMX262168 TWI262167:TWT262168 UGE262167:UGP262168 UQA262167:UQL262168 UZW262167:VAH262168 VJS262167:VKD262168 VTO262167:VTZ262168 WDK262167:WDV262168 WNG262167:WNR262168 WXC262167:WXN262168 KQ327703:LB327704 UM327703:UX327704 AEI327703:AET327704 AOE327703:AOP327704 AYA327703:AYL327704 BHW327703:BIH327704 BRS327703:BSD327704 CBO327703:CBZ327704 CLK327703:CLV327704 CVG327703:CVR327704 DFC327703:DFN327704 DOY327703:DPJ327704 DYU327703:DZF327704 EIQ327703:EJB327704 ESM327703:ESX327704 FCI327703:FCT327704 FME327703:FMP327704 FWA327703:FWL327704 GFW327703:GGH327704 GPS327703:GQD327704 GZO327703:GZZ327704 HJK327703:HJV327704 HTG327703:HTR327704 IDC327703:IDN327704 IMY327703:INJ327704 IWU327703:IXF327704 JGQ327703:JHB327704 JQM327703:JQX327704 KAI327703:KAT327704 KKE327703:KKP327704 KUA327703:KUL327704 LDW327703:LEH327704 LNS327703:LOD327704 LXO327703:LXZ327704 MHK327703:MHV327704 MRG327703:MRR327704 NBC327703:NBN327704 NKY327703:NLJ327704 NUU327703:NVF327704 OEQ327703:OFB327704 OOM327703:OOX327704 OYI327703:OYT327704 PIE327703:PIP327704 PSA327703:PSL327704 QBW327703:QCH327704 QLS327703:QMD327704 QVO327703:QVZ327704 RFK327703:RFV327704 RPG327703:RPR327704 RZC327703:RZN327704 SIY327703:SJJ327704 SSU327703:STF327704 TCQ327703:TDB327704 TMM327703:TMX327704 TWI327703:TWT327704 UGE327703:UGP327704 UQA327703:UQL327704 UZW327703:VAH327704 VJS327703:VKD327704 VTO327703:VTZ327704 WDK327703:WDV327704 WNG327703:WNR327704 WXC327703:WXN327704 KQ393239:LB393240 UM393239:UX393240 AEI393239:AET393240 AOE393239:AOP393240 AYA393239:AYL393240 BHW393239:BIH393240 BRS393239:BSD393240 CBO393239:CBZ393240 CLK393239:CLV393240 CVG393239:CVR393240 DFC393239:DFN393240 DOY393239:DPJ393240 DYU393239:DZF393240 EIQ393239:EJB393240 ESM393239:ESX393240 FCI393239:FCT393240 FME393239:FMP393240 FWA393239:FWL393240 GFW393239:GGH393240 GPS393239:GQD393240 GZO393239:GZZ393240 HJK393239:HJV393240 HTG393239:HTR393240 IDC393239:IDN393240 IMY393239:INJ393240 IWU393239:IXF393240 JGQ393239:JHB393240 JQM393239:JQX393240 KAI393239:KAT393240 KKE393239:KKP393240 KUA393239:KUL393240 LDW393239:LEH393240 LNS393239:LOD393240 LXO393239:LXZ393240 MHK393239:MHV393240 MRG393239:MRR393240 NBC393239:NBN393240 NKY393239:NLJ393240 NUU393239:NVF393240 OEQ393239:OFB393240 OOM393239:OOX393240 OYI393239:OYT393240 PIE393239:PIP393240 PSA393239:PSL393240 QBW393239:QCH393240 QLS393239:QMD393240 QVO393239:QVZ393240 RFK393239:RFV393240 RPG393239:RPR393240 RZC393239:RZN393240 SIY393239:SJJ393240 SSU393239:STF393240 TCQ393239:TDB393240 TMM393239:TMX393240 TWI393239:TWT393240 UGE393239:UGP393240 UQA393239:UQL393240 UZW393239:VAH393240 VJS393239:VKD393240 VTO393239:VTZ393240 WDK393239:WDV393240 WNG393239:WNR393240 WXC393239:WXN393240 KQ458775:LB458776 UM458775:UX458776 AEI458775:AET458776 AOE458775:AOP458776 AYA458775:AYL458776 BHW458775:BIH458776 BRS458775:BSD458776 CBO458775:CBZ458776 CLK458775:CLV458776 CVG458775:CVR458776 DFC458775:DFN458776 DOY458775:DPJ458776 DYU458775:DZF458776 EIQ458775:EJB458776 ESM458775:ESX458776 FCI458775:FCT458776 FME458775:FMP458776 FWA458775:FWL458776 GFW458775:GGH458776 GPS458775:GQD458776 GZO458775:GZZ458776 HJK458775:HJV458776 HTG458775:HTR458776 IDC458775:IDN458776 IMY458775:INJ458776 IWU458775:IXF458776 JGQ458775:JHB458776 JQM458775:JQX458776 KAI458775:KAT458776 KKE458775:KKP458776 KUA458775:KUL458776 LDW458775:LEH458776 LNS458775:LOD458776 LXO458775:LXZ458776 MHK458775:MHV458776 MRG458775:MRR458776 NBC458775:NBN458776 NKY458775:NLJ458776 NUU458775:NVF458776 OEQ458775:OFB458776 OOM458775:OOX458776 OYI458775:OYT458776 PIE458775:PIP458776 PSA458775:PSL458776 QBW458775:QCH458776 QLS458775:QMD458776 QVO458775:QVZ458776 RFK458775:RFV458776 RPG458775:RPR458776 RZC458775:RZN458776 SIY458775:SJJ458776 SSU458775:STF458776 TCQ458775:TDB458776 TMM458775:TMX458776 TWI458775:TWT458776 UGE458775:UGP458776 UQA458775:UQL458776 UZW458775:VAH458776 VJS458775:VKD458776 VTO458775:VTZ458776 WDK458775:WDV458776 WNG458775:WNR458776 WXC458775:WXN458776 KQ524311:LB524312 UM524311:UX524312 AEI524311:AET524312 AOE524311:AOP524312 AYA524311:AYL524312 BHW524311:BIH524312 BRS524311:BSD524312 CBO524311:CBZ524312 CLK524311:CLV524312 CVG524311:CVR524312 DFC524311:DFN524312 DOY524311:DPJ524312 DYU524311:DZF524312 EIQ524311:EJB524312 ESM524311:ESX524312 FCI524311:FCT524312 FME524311:FMP524312 FWA524311:FWL524312 GFW524311:GGH524312 GPS524311:GQD524312 GZO524311:GZZ524312 HJK524311:HJV524312 HTG524311:HTR524312 IDC524311:IDN524312 IMY524311:INJ524312 IWU524311:IXF524312 JGQ524311:JHB524312 JQM524311:JQX524312 KAI524311:KAT524312 KKE524311:KKP524312 KUA524311:KUL524312 LDW524311:LEH524312 LNS524311:LOD524312 LXO524311:LXZ524312 MHK524311:MHV524312 MRG524311:MRR524312 NBC524311:NBN524312 NKY524311:NLJ524312 NUU524311:NVF524312 OEQ524311:OFB524312 OOM524311:OOX524312 OYI524311:OYT524312 PIE524311:PIP524312 PSA524311:PSL524312 QBW524311:QCH524312 QLS524311:QMD524312 QVO524311:QVZ524312 RFK524311:RFV524312 RPG524311:RPR524312 RZC524311:RZN524312 SIY524311:SJJ524312 SSU524311:STF524312 TCQ524311:TDB524312 TMM524311:TMX524312 TWI524311:TWT524312 UGE524311:UGP524312 UQA524311:UQL524312 UZW524311:VAH524312 VJS524311:VKD524312 VTO524311:VTZ524312 WDK524311:WDV524312 WNG524311:WNR524312 WXC524311:WXN524312 KQ589847:LB589848 UM589847:UX589848 AEI589847:AET589848 AOE589847:AOP589848 AYA589847:AYL589848 BHW589847:BIH589848 BRS589847:BSD589848 CBO589847:CBZ589848 CLK589847:CLV589848 CVG589847:CVR589848 DFC589847:DFN589848 DOY589847:DPJ589848 DYU589847:DZF589848 EIQ589847:EJB589848 ESM589847:ESX589848 FCI589847:FCT589848 FME589847:FMP589848 FWA589847:FWL589848 GFW589847:GGH589848 GPS589847:GQD589848 GZO589847:GZZ589848 HJK589847:HJV589848 HTG589847:HTR589848 IDC589847:IDN589848 IMY589847:INJ589848 IWU589847:IXF589848 JGQ589847:JHB589848 JQM589847:JQX589848 KAI589847:KAT589848 KKE589847:KKP589848 KUA589847:KUL589848 LDW589847:LEH589848 LNS589847:LOD589848 LXO589847:LXZ589848 MHK589847:MHV589848 MRG589847:MRR589848 NBC589847:NBN589848 NKY589847:NLJ589848 NUU589847:NVF589848 OEQ589847:OFB589848 OOM589847:OOX589848 OYI589847:OYT589848 PIE589847:PIP589848 PSA589847:PSL589848 QBW589847:QCH589848 QLS589847:QMD589848 QVO589847:QVZ589848 RFK589847:RFV589848 RPG589847:RPR589848 RZC589847:RZN589848 SIY589847:SJJ589848 SSU589847:STF589848 TCQ589847:TDB589848 TMM589847:TMX589848 TWI589847:TWT589848 UGE589847:UGP589848 UQA589847:UQL589848 UZW589847:VAH589848 VJS589847:VKD589848 VTO589847:VTZ589848 WDK589847:WDV589848 WNG589847:WNR589848 WXC589847:WXN589848 KQ655383:LB655384 UM655383:UX655384 AEI655383:AET655384 AOE655383:AOP655384 AYA655383:AYL655384 BHW655383:BIH655384 BRS655383:BSD655384 CBO655383:CBZ655384 CLK655383:CLV655384 CVG655383:CVR655384 DFC655383:DFN655384 DOY655383:DPJ655384 DYU655383:DZF655384 EIQ655383:EJB655384 ESM655383:ESX655384 FCI655383:FCT655384 FME655383:FMP655384 FWA655383:FWL655384 GFW655383:GGH655384 GPS655383:GQD655384 GZO655383:GZZ655384 HJK655383:HJV655384 HTG655383:HTR655384 IDC655383:IDN655384 IMY655383:INJ655384 IWU655383:IXF655384 JGQ655383:JHB655384 JQM655383:JQX655384 KAI655383:KAT655384 KKE655383:KKP655384 KUA655383:KUL655384 LDW655383:LEH655384 LNS655383:LOD655384 LXO655383:LXZ655384 MHK655383:MHV655384 MRG655383:MRR655384 NBC655383:NBN655384 NKY655383:NLJ655384 NUU655383:NVF655384 OEQ655383:OFB655384 OOM655383:OOX655384 OYI655383:OYT655384 PIE655383:PIP655384 PSA655383:PSL655384 QBW655383:QCH655384 QLS655383:QMD655384 QVO655383:QVZ655384 RFK655383:RFV655384 RPG655383:RPR655384 RZC655383:RZN655384 SIY655383:SJJ655384 SSU655383:STF655384 TCQ655383:TDB655384 TMM655383:TMX655384 TWI655383:TWT655384 UGE655383:UGP655384 UQA655383:UQL655384 UZW655383:VAH655384 VJS655383:VKD655384 VTO655383:VTZ655384 WDK655383:WDV655384 WNG655383:WNR655384 WXC655383:WXN655384 KQ720919:LB720920 UM720919:UX720920 AEI720919:AET720920 AOE720919:AOP720920 AYA720919:AYL720920 BHW720919:BIH720920 BRS720919:BSD720920 CBO720919:CBZ720920 CLK720919:CLV720920 CVG720919:CVR720920 DFC720919:DFN720920 DOY720919:DPJ720920 DYU720919:DZF720920 EIQ720919:EJB720920 ESM720919:ESX720920 FCI720919:FCT720920 FME720919:FMP720920 FWA720919:FWL720920 GFW720919:GGH720920 GPS720919:GQD720920 GZO720919:GZZ720920 HJK720919:HJV720920 HTG720919:HTR720920 IDC720919:IDN720920 IMY720919:INJ720920 IWU720919:IXF720920 JGQ720919:JHB720920 JQM720919:JQX720920 KAI720919:KAT720920 KKE720919:KKP720920 KUA720919:KUL720920 LDW720919:LEH720920 LNS720919:LOD720920 LXO720919:LXZ720920 MHK720919:MHV720920 MRG720919:MRR720920 NBC720919:NBN720920 NKY720919:NLJ720920 NUU720919:NVF720920 OEQ720919:OFB720920 OOM720919:OOX720920 OYI720919:OYT720920 PIE720919:PIP720920 PSA720919:PSL720920 QBW720919:QCH720920 QLS720919:QMD720920 QVO720919:QVZ720920 RFK720919:RFV720920 RPG720919:RPR720920 RZC720919:RZN720920 SIY720919:SJJ720920 SSU720919:STF720920 TCQ720919:TDB720920 TMM720919:TMX720920 TWI720919:TWT720920 UGE720919:UGP720920 UQA720919:UQL720920 UZW720919:VAH720920 VJS720919:VKD720920 VTO720919:VTZ720920 WDK720919:WDV720920 WNG720919:WNR720920 WXC720919:WXN720920 KQ786455:LB786456 UM786455:UX786456 AEI786455:AET786456 AOE786455:AOP786456 AYA786455:AYL786456 BHW786455:BIH786456 BRS786455:BSD786456 CBO786455:CBZ786456 CLK786455:CLV786456 CVG786455:CVR786456 DFC786455:DFN786456 DOY786455:DPJ786456 DYU786455:DZF786456 EIQ786455:EJB786456 ESM786455:ESX786456 FCI786455:FCT786456 FME786455:FMP786456 FWA786455:FWL786456 GFW786455:GGH786456 GPS786455:GQD786456 GZO786455:GZZ786456 HJK786455:HJV786456 HTG786455:HTR786456 IDC786455:IDN786456 IMY786455:INJ786456 IWU786455:IXF786456 JGQ786455:JHB786456 JQM786455:JQX786456 KAI786455:KAT786456 KKE786455:KKP786456 KUA786455:KUL786456 LDW786455:LEH786456 LNS786455:LOD786456 LXO786455:LXZ786456 MHK786455:MHV786456 MRG786455:MRR786456 NBC786455:NBN786456 NKY786455:NLJ786456 NUU786455:NVF786456 OEQ786455:OFB786456 OOM786455:OOX786456 OYI786455:OYT786456 PIE786455:PIP786456 PSA786455:PSL786456 QBW786455:QCH786456 QLS786455:QMD786456 QVO786455:QVZ786456 RFK786455:RFV786456 RPG786455:RPR786456 RZC786455:RZN786456 SIY786455:SJJ786456 SSU786455:STF786456 TCQ786455:TDB786456 TMM786455:TMX786456 TWI786455:TWT786456 UGE786455:UGP786456 UQA786455:UQL786456 UZW786455:VAH786456 VJS786455:VKD786456 VTO786455:VTZ786456 WDK786455:WDV786456 WNG786455:WNR786456 WXC786455:WXN786456 KQ851991:LB851992 UM851991:UX851992 AEI851991:AET851992 AOE851991:AOP851992 AYA851991:AYL851992 BHW851991:BIH851992 BRS851991:BSD851992 CBO851991:CBZ851992 CLK851991:CLV851992 CVG851991:CVR851992 DFC851991:DFN851992 DOY851991:DPJ851992 DYU851991:DZF851992 EIQ851991:EJB851992 ESM851991:ESX851992 FCI851991:FCT851992 FME851991:FMP851992 FWA851991:FWL851992 GFW851991:GGH851992 GPS851991:GQD851992 GZO851991:GZZ851992 HJK851991:HJV851992 HTG851991:HTR851992 IDC851991:IDN851992 IMY851991:INJ851992 IWU851991:IXF851992 JGQ851991:JHB851992 JQM851991:JQX851992 KAI851991:KAT851992 KKE851991:KKP851992 KUA851991:KUL851992 LDW851991:LEH851992 LNS851991:LOD851992 LXO851991:LXZ851992 MHK851991:MHV851992 MRG851991:MRR851992 NBC851991:NBN851992 NKY851991:NLJ851992 NUU851991:NVF851992 OEQ851991:OFB851992 OOM851991:OOX851992 OYI851991:OYT851992 PIE851991:PIP851992 PSA851991:PSL851992 QBW851991:QCH851992 QLS851991:QMD851992 QVO851991:QVZ851992 RFK851991:RFV851992 RPG851991:RPR851992 RZC851991:RZN851992 SIY851991:SJJ851992 SSU851991:STF851992 TCQ851991:TDB851992 TMM851991:TMX851992 TWI851991:TWT851992 UGE851991:UGP851992 UQA851991:UQL851992 UZW851991:VAH851992 VJS851991:VKD851992 VTO851991:VTZ851992 WDK851991:WDV851992 WNG851991:WNR851992 WXC851991:WXN851992 KQ917527:LB917528 UM917527:UX917528 AEI917527:AET917528 AOE917527:AOP917528 AYA917527:AYL917528 BHW917527:BIH917528 BRS917527:BSD917528 CBO917527:CBZ917528 CLK917527:CLV917528 CVG917527:CVR917528 DFC917527:DFN917528 DOY917527:DPJ917528 DYU917527:DZF917528 EIQ917527:EJB917528 ESM917527:ESX917528 FCI917527:FCT917528 FME917527:FMP917528 FWA917527:FWL917528 GFW917527:GGH917528 GPS917527:GQD917528 GZO917527:GZZ917528 HJK917527:HJV917528 HTG917527:HTR917528 IDC917527:IDN917528 IMY917527:INJ917528 IWU917527:IXF917528 JGQ917527:JHB917528 JQM917527:JQX917528 KAI917527:KAT917528 KKE917527:KKP917528 KUA917527:KUL917528 LDW917527:LEH917528 LNS917527:LOD917528 LXO917527:LXZ917528 MHK917527:MHV917528 MRG917527:MRR917528 NBC917527:NBN917528 NKY917527:NLJ917528 NUU917527:NVF917528 OEQ917527:OFB917528 OOM917527:OOX917528 OYI917527:OYT917528 PIE917527:PIP917528 PSA917527:PSL917528 QBW917527:QCH917528 QLS917527:QMD917528 QVO917527:QVZ917528 RFK917527:RFV917528 RPG917527:RPR917528 RZC917527:RZN917528 SIY917527:SJJ917528 SSU917527:STF917528 TCQ917527:TDB917528 TMM917527:TMX917528 TWI917527:TWT917528 UGE917527:UGP917528 UQA917527:UQL917528 UZW917527:VAH917528 VJS917527:VKD917528 VTO917527:VTZ917528 WDK917527:WDV917528 WNG917527:WNR917528 WXC917527:WXN917528 WXC983063:WXN983064 KQ983063:LB983064 UM983063:UX983064 AEI983063:AET983064 AOE983063:AOP983064 AYA983063:AYL983064 BHW983063:BIH983064 BRS983063:BSD983064 CBO983063:CBZ983064 CLK983063:CLV983064 CVG983063:CVR983064 DFC983063:DFN983064 DOY983063:DPJ983064 DYU983063:DZF983064 EIQ983063:EJB983064 ESM983063:ESX983064 FCI983063:FCT983064 FME983063:FMP983064 FWA983063:FWL983064 GFW983063:GGH983064 GPS983063:GQD983064 GZO983063:GZZ983064 HJK983063:HJV983064 HTG983063:HTR983064 IDC983063:IDN983064 IMY983063:INJ983064 IWU983063:IXF983064 JGQ983063:JHB983064 JQM983063:JQX983064 KAI983063:KAT983064 KKE983063:KKP983064 KUA983063:KUL983064 LDW983063:LEH983064 LNS983063:LOD983064 LXO983063:LXZ983064 MHK983063:MHV983064 MRG983063:MRR983064 NBC983063:NBN983064 NKY983063:NLJ983064 NUU983063:NVF983064 OEQ983063:OFB983064 OOM983063:OOX983064 OYI983063:OYT983064 PIE983063:PIP983064 PSA983063:PSL983064 QBW983063:QCH983064 QLS983063:QMD983064 QVO983063:QVZ983064 RFK983063:RFV983064 RPG983063:RPR983064 RZC983063:RZN983064 SIY983063:SJJ983064 SSU983063:STF983064 TCQ983063:TDB983064 TMM983063:TMX983064 TWI983063:TWT983064 UGE983063:UGP983064 UQA983063:UQL983064 UZW983063:VAH983064 VJS983063:VKD983064 VTO983063:VTZ983064 WDK983063:WDV983064 WNG983063:WNR983064 KQ27:LB28 BF27:BF28 WXC27:WXN28 WNG27:WNR28 WDK27:WDV28 VTO27:VTZ28 VJS27:VKD28 UZW27:VAH28 UQA27:UQL28 UGE27:UGP28 TWI27:TWT28 TMM27:TMX28 TCQ27:TDB28 SSU27:STF28 SIY27:SJJ28 RZC27:RZN28 RPG27:RPR28 RFK27:RFV28 QVO27:QVZ28 QLS27:QMD28 QBW27:QCH28 PSA27:PSL28 PIE27:PIP28 OYI27:OYT28 OOM27:OOX28 OEQ27:OFB28 NUU27:NVF28 NKY27:NLJ28 NBC27:NBN28 MRG27:MRR28 MHK27:MHV28 LXO27:LXZ28 LNS27:LOD28 LDW27:LEH28 KUA27:KUL28 KKE27:KKP28 KAI27:KAT28 JQM27:JQX28 JGQ27:JHB28 IWU27:IXF28 IMY27:INJ28 IDC27:IDN28 HTG27:HTR28 HJK27:HJV28 GZO27:GZZ28 GPS27:GQD28 GFW27:GGH28 FWA27:FWL28 FME27:FMP28 FCI27:FCT28 ESM27:ESX28 EIQ27:EJB28 DYU27:DZF28 DOY27:DPJ28 DFC27:DFN28 CVG27:CVR28 CLK27:CLV28 CBO27:CBZ28 BRS27:BSD28 BHW27:BIH28 AYA27:AYL28 AOE27:AOP28 AEI27:AET28 UM27:UX28 L983063:BF983064 L917527:BF917528 L851991:BF851992 L786455:BF786456 L720919:BF720920 L655383:BF655384 L589847:BF589848 L524311:BF524312 L458775:BF458776 L393239:BF393240 L327703:BF327704 L262167:BF262168 L196631:BF196632 L131095:BF131096 L65559:BF65560"/>
    <dataValidation allowBlank="1" prompt="Для выбора выполните двойной щелчок левой клавиши мыши по соответствующей ячейке." sqref="KQ65561:LB65564 UM65561:UX65564 AEI65561:AET65564 AOE65561:AOP65564 AYA65561:AYL65564 BHW65561:BIH65564 BRS65561:BSD65564 CBO65561:CBZ65564 CLK65561:CLV65564 CVG65561:CVR65564 DFC65561:DFN65564 DOY65561:DPJ65564 DYU65561:DZF65564 EIQ65561:EJB65564 ESM65561:ESX65564 FCI65561:FCT65564 FME65561:FMP65564 FWA65561:FWL65564 GFW65561:GGH65564 GPS65561:GQD65564 GZO65561:GZZ65564 HJK65561:HJV65564 HTG65561:HTR65564 IDC65561:IDN65564 IMY65561:INJ65564 IWU65561:IXF65564 JGQ65561:JHB65564 JQM65561:JQX65564 KAI65561:KAT65564 KKE65561:KKP65564 KUA65561:KUL65564 LDW65561:LEH65564 LNS65561:LOD65564 LXO65561:LXZ65564 MHK65561:MHV65564 MRG65561:MRR65564 NBC65561:NBN65564 NKY65561:NLJ65564 NUU65561:NVF65564 OEQ65561:OFB65564 OOM65561:OOX65564 OYI65561:OYT65564 PIE65561:PIP65564 PSA65561:PSL65564 QBW65561:QCH65564 QLS65561:QMD65564 QVO65561:QVZ65564 RFK65561:RFV65564 RPG65561:RPR65564 RZC65561:RZN65564 SIY65561:SJJ65564 SSU65561:STF65564 TCQ65561:TDB65564 TMM65561:TMX65564 TWI65561:TWT65564 UGE65561:UGP65564 UQA65561:UQL65564 UZW65561:VAH65564 VJS65561:VKD65564 VTO65561:VTZ65564 WDK65561:WDV65564 WNG65561:WNR65564 WXC65561:WXN65564 KQ131097:LB131100 UM131097:UX131100 AEI131097:AET131100 AOE131097:AOP131100 AYA131097:AYL131100 BHW131097:BIH131100 BRS131097:BSD131100 CBO131097:CBZ131100 CLK131097:CLV131100 CVG131097:CVR131100 DFC131097:DFN131100 DOY131097:DPJ131100 DYU131097:DZF131100 EIQ131097:EJB131100 ESM131097:ESX131100 FCI131097:FCT131100 FME131097:FMP131100 FWA131097:FWL131100 GFW131097:GGH131100 GPS131097:GQD131100 GZO131097:GZZ131100 HJK131097:HJV131100 HTG131097:HTR131100 IDC131097:IDN131100 IMY131097:INJ131100 IWU131097:IXF131100 JGQ131097:JHB131100 JQM131097:JQX131100 KAI131097:KAT131100 KKE131097:KKP131100 KUA131097:KUL131100 LDW131097:LEH131100 LNS131097:LOD131100 LXO131097:LXZ131100 MHK131097:MHV131100 MRG131097:MRR131100 NBC131097:NBN131100 NKY131097:NLJ131100 NUU131097:NVF131100 OEQ131097:OFB131100 OOM131097:OOX131100 OYI131097:OYT131100 PIE131097:PIP131100 PSA131097:PSL131100 QBW131097:QCH131100 QLS131097:QMD131100 QVO131097:QVZ131100 RFK131097:RFV131100 RPG131097:RPR131100 RZC131097:RZN131100 SIY131097:SJJ131100 SSU131097:STF131100 TCQ131097:TDB131100 TMM131097:TMX131100 TWI131097:TWT131100 UGE131097:UGP131100 UQA131097:UQL131100 UZW131097:VAH131100 VJS131097:VKD131100 VTO131097:VTZ131100 WDK131097:WDV131100 WNG131097:WNR131100 WXC131097:WXN131100 KQ196633:LB196636 UM196633:UX196636 AEI196633:AET196636 AOE196633:AOP196636 AYA196633:AYL196636 BHW196633:BIH196636 BRS196633:BSD196636 CBO196633:CBZ196636 CLK196633:CLV196636 CVG196633:CVR196636 DFC196633:DFN196636 DOY196633:DPJ196636 DYU196633:DZF196636 EIQ196633:EJB196636 ESM196633:ESX196636 FCI196633:FCT196636 FME196633:FMP196636 FWA196633:FWL196636 GFW196633:GGH196636 GPS196633:GQD196636 GZO196633:GZZ196636 HJK196633:HJV196636 HTG196633:HTR196636 IDC196633:IDN196636 IMY196633:INJ196636 IWU196633:IXF196636 JGQ196633:JHB196636 JQM196633:JQX196636 KAI196633:KAT196636 KKE196633:KKP196636 KUA196633:KUL196636 LDW196633:LEH196636 LNS196633:LOD196636 LXO196633:LXZ196636 MHK196633:MHV196636 MRG196633:MRR196636 NBC196633:NBN196636 NKY196633:NLJ196636 NUU196633:NVF196636 OEQ196633:OFB196636 OOM196633:OOX196636 OYI196633:OYT196636 PIE196633:PIP196636 PSA196633:PSL196636 QBW196633:QCH196636 QLS196633:QMD196636 QVO196633:QVZ196636 RFK196633:RFV196636 RPG196633:RPR196636 RZC196633:RZN196636 SIY196633:SJJ196636 SSU196633:STF196636 TCQ196633:TDB196636 TMM196633:TMX196636 TWI196633:TWT196636 UGE196633:UGP196636 UQA196633:UQL196636 UZW196633:VAH196636 VJS196633:VKD196636 VTO196633:VTZ196636 WDK196633:WDV196636 WNG196633:WNR196636 WXC196633:WXN196636 KQ262169:LB262172 UM262169:UX262172 AEI262169:AET262172 AOE262169:AOP262172 AYA262169:AYL262172 BHW262169:BIH262172 BRS262169:BSD262172 CBO262169:CBZ262172 CLK262169:CLV262172 CVG262169:CVR262172 DFC262169:DFN262172 DOY262169:DPJ262172 DYU262169:DZF262172 EIQ262169:EJB262172 ESM262169:ESX262172 FCI262169:FCT262172 FME262169:FMP262172 FWA262169:FWL262172 GFW262169:GGH262172 GPS262169:GQD262172 GZO262169:GZZ262172 HJK262169:HJV262172 HTG262169:HTR262172 IDC262169:IDN262172 IMY262169:INJ262172 IWU262169:IXF262172 JGQ262169:JHB262172 JQM262169:JQX262172 KAI262169:KAT262172 KKE262169:KKP262172 KUA262169:KUL262172 LDW262169:LEH262172 LNS262169:LOD262172 LXO262169:LXZ262172 MHK262169:MHV262172 MRG262169:MRR262172 NBC262169:NBN262172 NKY262169:NLJ262172 NUU262169:NVF262172 OEQ262169:OFB262172 OOM262169:OOX262172 OYI262169:OYT262172 PIE262169:PIP262172 PSA262169:PSL262172 QBW262169:QCH262172 QLS262169:QMD262172 QVO262169:QVZ262172 RFK262169:RFV262172 RPG262169:RPR262172 RZC262169:RZN262172 SIY262169:SJJ262172 SSU262169:STF262172 TCQ262169:TDB262172 TMM262169:TMX262172 TWI262169:TWT262172 UGE262169:UGP262172 UQA262169:UQL262172 UZW262169:VAH262172 VJS262169:VKD262172 VTO262169:VTZ262172 WDK262169:WDV262172 WNG262169:WNR262172 WXC262169:WXN262172 KQ327705:LB327708 UM327705:UX327708 AEI327705:AET327708 AOE327705:AOP327708 AYA327705:AYL327708 BHW327705:BIH327708 BRS327705:BSD327708 CBO327705:CBZ327708 CLK327705:CLV327708 CVG327705:CVR327708 DFC327705:DFN327708 DOY327705:DPJ327708 DYU327705:DZF327708 EIQ327705:EJB327708 ESM327705:ESX327708 FCI327705:FCT327708 FME327705:FMP327708 FWA327705:FWL327708 GFW327705:GGH327708 GPS327705:GQD327708 GZO327705:GZZ327708 HJK327705:HJV327708 HTG327705:HTR327708 IDC327705:IDN327708 IMY327705:INJ327708 IWU327705:IXF327708 JGQ327705:JHB327708 JQM327705:JQX327708 KAI327705:KAT327708 KKE327705:KKP327708 KUA327705:KUL327708 LDW327705:LEH327708 LNS327705:LOD327708 LXO327705:LXZ327708 MHK327705:MHV327708 MRG327705:MRR327708 NBC327705:NBN327708 NKY327705:NLJ327708 NUU327705:NVF327708 OEQ327705:OFB327708 OOM327705:OOX327708 OYI327705:OYT327708 PIE327705:PIP327708 PSA327705:PSL327708 QBW327705:QCH327708 QLS327705:QMD327708 QVO327705:QVZ327708 RFK327705:RFV327708 RPG327705:RPR327708 RZC327705:RZN327708 SIY327705:SJJ327708 SSU327705:STF327708 TCQ327705:TDB327708 TMM327705:TMX327708 TWI327705:TWT327708 UGE327705:UGP327708 UQA327705:UQL327708 UZW327705:VAH327708 VJS327705:VKD327708 VTO327705:VTZ327708 WDK327705:WDV327708 WNG327705:WNR327708 WXC327705:WXN327708 KQ393241:LB393244 UM393241:UX393244 AEI393241:AET393244 AOE393241:AOP393244 AYA393241:AYL393244 BHW393241:BIH393244 BRS393241:BSD393244 CBO393241:CBZ393244 CLK393241:CLV393244 CVG393241:CVR393244 DFC393241:DFN393244 DOY393241:DPJ393244 DYU393241:DZF393244 EIQ393241:EJB393244 ESM393241:ESX393244 FCI393241:FCT393244 FME393241:FMP393244 FWA393241:FWL393244 GFW393241:GGH393244 GPS393241:GQD393244 GZO393241:GZZ393244 HJK393241:HJV393244 HTG393241:HTR393244 IDC393241:IDN393244 IMY393241:INJ393244 IWU393241:IXF393244 JGQ393241:JHB393244 JQM393241:JQX393244 KAI393241:KAT393244 KKE393241:KKP393244 KUA393241:KUL393244 LDW393241:LEH393244 LNS393241:LOD393244 LXO393241:LXZ393244 MHK393241:MHV393244 MRG393241:MRR393244 NBC393241:NBN393244 NKY393241:NLJ393244 NUU393241:NVF393244 OEQ393241:OFB393244 OOM393241:OOX393244 OYI393241:OYT393244 PIE393241:PIP393244 PSA393241:PSL393244 QBW393241:QCH393244 QLS393241:QMD393244 QVO393241:QVZ393244 RFK393241:RFV393244 RPG393241:RPR393244 RZC393241:RZN393244 SIY393241:SJJ393244 SSU393241:STF393244 TCQ393241:TDB393244 TMM393241:TMX393244 TWI393241:TWT393244 UGE393241:UGP393244 UQA393241:UQL393244 UZW393241:VAH393244 VJS393241:VKD393244 VTO393241:VTZ393244 WDK393241:WDV393244 WNG393241:WNR393244 WXC393241:WXN393244 KQ458777:LB458780 UM458777:UX458780 AEI458777:AET458780 AOE458777:AOP458780 AYA458777:AYL458780 BHW458777:BIH458780 BRS458777:BSD458780 CBO458777:CBZ458780 CLK458777:CLV458780 CVG458777:CVR458780 DFC458777:DFN458780 DOY458777:DPJ458780 DYU458777:DZF458780 EIQ458777:EJB458780 ESM458777:ESX458780 FCI458777:FCT458780 FME458777:FMP458780 FWA458777:FWL458780 GFW458777:GGH458780 GPS458777:GQD458780 GZO458777:GZZ458780 HJK458777:HJV458780 HTG458777:HTR458780 IDC458777:IDN458780 IMY458777:INJ458780 IWU458777:IXF458780 JGQ458777:JHB458780 JQM458777:JQX458780 KAI458777:KAT458780 KKE458777:KKP458780 KUA458777:KUL458780 LDW458777:LEH458780 LNS458777:LOD458780 LXO458777:LXZ458780 MHK458777:MHV458780 MRG458777:MRR458780 NBC458777:NBN458780 NKY458777:NLJ458780 NUU458777:NVF458780 OEQ458777:OFB458780 OOM458777:OOX458780 OYI458777:OYT458780 PIE458777:PIP458780 PSA458777:PSL458780 QBW458777:QCH458780 QLS458777:QMD458780 QVO458777:QVZ458780 RFK458777:RFV458780 RPG458777:RPR458780 RZC458777:RZN458780 SIY458777:SJJ458780 SSU458777:STF458780 TCQ458777:TDB458780 TMM458777:TMX458780 TWI458777:TWT458780 UGE458777:UGP458780 UQA458777:UQL458780 UZW458777:VAH458780 VJS458777:VKD458780 VTO458777:VTZ458780 WDK458777:WDV458780 WNG458777:WNR458780 WXC458777:WXN458780 KQ524313:LB524316 UM524313:UX524316 AEI524313:AET524316 AOE524313:AOP524316 AYA524313:AYL524316 BHW524313:BIH524316 BRS524313:BSD524316 CBO524313:CBZ524316 CLK524313:CLV524316 CVG524313:CVR524316 DFC524313:DFN524316 DOY524313:DPJ524316 DYU524313:DZF524316 EIQ524313:EJB524316 ESM524313:ESX524316 FCI524313:FCT524316 FME524313:FMP524316 FWA524313:FWL524316 GFW524313:GGH524316 GPS524313:GQD524316 GZO524313:GZZ524316 HJK524313:HJV524316 HTG524313:HTR524316 IDC524313:IDN524316 IMY524313:INJ524316 IWU524313:IXF524316 JGQ524313:JHB524316 JQM524313:JQX524316 KAI524313:KAT524316 KKE524313:KKP524316 KUA524313:KUL524316 LDW524313:LEH524316 LNS524313:LOD524316 LXO524313:LXZ524316 MHK524313:MHV524316 MRG524313:MRR524316 NBC524313:NBN524316 NKY524313:NLJ524316 NUU524313:NVF524316 OEQ524313:OFB524316 OOM524313:OOX524316 OYI524313:OYT524316 PIE524313:PIP524316 PSA524313:PSL524316 QBW524313:QCH524316 QLS524313:QMD524316 QVO524313:QVZ524316 RFK524313:RFV524316 RPG524313:RPR524316 RZC524313:RZN524316 SIY524313:SJJ524316 SSU524313:STF524316 TCQ524313:TDB524316 TMM524313:TMX524316 TWI524313:TWT524316 UGE524313:UGP524316 UQA524313:UQL524316 UZW524313:VAH524316 VJS524313:VKD524316 VTO524313:VTZ524316 WDK524313:WDV524316 WNG524313:WNR524316 WXC524313:WXN524316 KQ589849:LB589852 UM589849:UX589852 AEI589849:AET589852 AOE589849:AOP589852 AYA589849:AYL589852 BHW589849:BIH589852 BRS589849:BSD589852 CBO589849:CBZ589852 CLK589849:CLV589852 CVG589849:CVR589852 DFC589849:DFN589852 DOY589849:DPJ589852 DYU589849:DZF589852 EIQ589849:EJB589852 ESM589849:ESX589852 FCI589849:FCT589852 FME589849:FMP589852 FWA589849:FWL589852 GFW589849:GGH589852 GPS589849:GQD589852 GZO589849:GZZ589852 HJK589849:HJV589852 HTG589849:HTR589852 IDC589849:IDN589852 IMY589849:INJ589852 IWU589849:IXF589852 JGQ589849:JHB589852 JQM589849:JQX589852 KAI589849:KAT589852 KKE589849:KKP589852 KUA589849:KUL589852 LDW589849:LEH589852 LNS589849:LOD589852 LXO589849:LXZ589852 MHK589849:MHV589852 MRG589849:MRR589852 NBC589849:NBN589852 NKY589849:NLJ589852 NUU589849:NVF589852 OEQ589849:OFB589852 OOM589849:OOX589852 OYI589849:OYT589852 PIE589849:PIP589852 PSA589849:PSL589852 QBW589849:QCH589852 QLS589849:QMD589852 QVO589849:QVZ589852 RFK589849:RFV589852 RPG589849:RPR589852 RZC589849:RZN589852 SIY589849:SJJ589852 SSU589849:STF589852 TCQ589849:TDB589852 TMM589849:TMX589852 TWI589849:TWT589852 UGE589849:UGP589852 UQA589849:UQL589852 UZW589849:VAH589852 VJS589849:VKD589852 VTO589849:VTZ589852 WDK589849:WDV589852 WNG589849:WNR589852 WXC589849:WXN589852 KQ655385:LB655388 UM655385:UX655388 AEI655385:AET655388 AOE655385:AOP655388 AYA655385:AYL655388 BHW655385:BIH655388 BRS655385:BSD655388 CBO655385:CBZ655388 CLK655385:CLV655388 CVG655385:CVR655388 DFC655385:DFN655388 DOY655385:DPJ655388 DYU655385:DZF655388 EIQ655385:EJB655388 ESM655385:ESX655388 FCI655385:FCT655388 FME655385:FMP655388 FWA655385:FWL655388 GFW655385:GGH655388 GPS655385:GQD655388 GZO655385:GZZ655388 HJK655385:HJV655388 HTG655385:HTR655388 IDC655385:IDN655388 IMY655385:INJ655388 IWU655385:IXF655388 JGQ655385:JHB655388 JQM655385:JQX655388 KAI655385:KAT655388 KKE655385:KKP655388 KUA655385:KUL655388 LDW655385:LEH655388 LNS655385:LOD655388 LXO655385:LXZ655388 MHK655385:MHV655388 MRG655385:MRR655388 NBC655385:NBN655388 NKY655385:NLJ655388 NUU655385:NVF655388 OEQ655385:OFB655388 OOM655385:OOX655388 OYI655385:OYT655388 PIE655385:PIP655388 PSA655385:PSL655388 QBW655385:QCH655388 QLS655385:QMD655388 QVO655385:QVZ655388 RFK655385:RFV655388 RPG655385:RPR655388 RZC655385:RZN655388 SIY655385:SJJ655388 SSU655385:STF655388 TCQ655385:TDB655388 TMM655385:TMX655388 TWI655385:TWT655388 UGE655385:UGP655388 UQA655385:UQL655388 UZW655385:VAH655388 VJS655385:VKD655388 VTO655385:VTZ655388 WDK655385:WDV655388 WNG655385:WNR655388 WXC655385:WXN655388 KQ720921:LB720924 UM720921:UX720924 AEI720921:AET720924 AOE720921:AOP720924 AYA720921:AYL720924 BHW720921:BIH720924 BRS720921:BSD720924 CBO720921:CBZ720924 CLK720921:CLV720924 CVG720921:CVR720924 DFC720921:DFN720924 DOY720921:DPJ720924 DYU720921:DZF720924 EIQ720921:EJB720924 ESM720921:ESX720924 FCI720921:FCT720924 FME720921:FMP720924 FWA720921:FWL720924 GFW720921:GGH720924 GPS720921:GQD720924 GZO720921:GZZ720924 HJK720921:HJV720924 HTG720921:HTR720924 IDC720921:IDN720924 IMY720921:INJ720924 IWU720921:IXF720924 JGQ720921:JHB720924 JQM720921:JQX720924 KAI720921:KAT720924 KKE720921:KKP720924 KUA720921:KUL720924 LDW720921:LEH720924 LNS720921:LOD720924 LXO720921:LXZ720924 MHK720921:MHV720924 MRG720921:MRR720924 NBC720921:NBN720924 NKY720921:NLJ720924 NUU720921:NVF720924 OEQ720921:OFB720924 OOM720921:OOX720924 OYI720921:OYT720924 PIE720921:PIP720924 PSA720921:PSL720924 QBW720921:QCH720924 QLS720921:QMD720924 QVO720921:QVZ720924 RFK720921:RFV720924 RPG720921:RPR720924 RZC720921:RZN720924 SIY720921:SJJ720924 SSU720921:STF720924 TCQ720921:TDB720924 TMM720921:TMX720924 TWI720921:TWT720924 UGE720921:UGP720924 UQA720921:UQL720924 UZW720921:VAH720924 VJS720921:VKD720924 VTO720921:VTZ720924 WDK720921:WDV720924 WNG720921:WNR720924 WXC720921:WXN720924 KQ786457:LB786460 UM786457:UX786460 AEI786457:AET786460 AOE786457:AOP786460 AYA786457:AYL786460 BHW786457:BIH786460 BRS786457:BSD786460 CBO786457:CBZ786460 CLK786457:CLV786460 CVG786457:CVR786460 DFC786457:DFN786460 DOY786457:DPJ786460 DYU786457:DZF786460 EIQ786457:EJB786460 ESM786457:ESX786460 FCI786457:FCT786460 FME786457:FMP786460 FWA786457:FWL786460 GFW786457:GGH786460 GPS786457:GQD786460 GZO786457:GZZ786460 HJK786457:HJV786460 HTG786457:HTR786460 IDC786457:IDN786460 IMY786457:INJ786460 IWU786457:IXF786460 JGQ786457:JHB786460 JQM786457:JQX786460 KAI786457:KAT786460 KKE786457:KKP786460 KUA786457:KUL786460 LDW786457:LEH786460 LNS786457:LOD786460 LXO786457:LXZ786460 MHK786457:MHV786460 MRG786457:MRR786460 NBC786457:NBN786460 NKY786457:NLJ786460 NUU786457:NVF786460 OEQ786457:OFB786460 OOM786457:OOX786460 OYI786457:OYT786460 PIE786457:PIP786460 PSA786457:PSL786460 QBW786457:QCH786460 QLS786457:QMD786460 QVO786457:QVZ786460 RFK786457:RFV786460 RPG786457:RPR786460 RZC786457:RZN786460 SIY786457:SJJ786460 SSU786457:STF786460 TCQ786457:TDB786460 TMM786457:TMX786460 TWI786457:TWT786460 UGE786457:UGP786460 UQA786457:UQL786460 UZW786457:VAH786460 VJS786457:VKD786460 VTO786457:VTZ786460 WDK786457:WDV786460 WNG786457:WNR786460 WXC786457:WXN786460 KQ851993:LB851996 UM851993:UX851996 AEI851993:AET851996 AOE851993:AOP851996 AYA851993:AYL851996 BHW851993:BIH851996 BRS851993:BSD851996 CBO851993:CBZ851996 CLK851993:CLV851996 CVG851993:CVR851996 DFC851993:DFN851996 DOY851993:DPJ851996 DYU851993:DZF851996 EIQ851993:EJB851996 ESM851993:ESX851996 FCI851993:FCT851996 FME851993:FMP851996 FWA851993:FWL851996 GFW851993:GGH851996 GPS851993:GQD851996 GZO851993:GZZ851996 HJK851993:HJV851996 HTG851993:HTR851996 IDC851993:IDN851996 IMY851993:INJ851996 IWU851993:IXF851996 JGQ851993:JHB851996 JQM851993:JQX851996 KAI851993:KAT851996 KKE851993:KKP851996 KUA851993:KUL851996 LDW851993:LEH851996 LNS851993:LOD851996 LXO851993:LXZ851996 MHK851993:MHV851996 MRG851993:MRR851996 NBC851993:NBN851996 NKY851993:NLJ851996 NUU851993:NVF851996 OEQ851993:OFB851996 OOM851993:OOX851996 OYI851993:OYT851996 PIE851993:PIP851996 PSA851993:PSL851996 QBW851993:QCH851996 QLS851993:QMD851996 QVO851993:QVZ851996 RFK851993:RFV851996 RPG851993:RPR851996 RZC851993:RZN851996 SIY851993:SJJ851996 SSU851993:STF851996 TCQ851993:TDB851996 TMM851993:TMX851996 TWI851993:TWT851996 UGE851993:UGP851996 UQA851993:UQL851996 UZW851993:VAH851996 VJS851993:VKD851996 VTO851993:VTZ851996 WDK851993:WDV851996 WNG851993:WNR851996 WXC851993:WXN851996 KQ917529:LB917532 UM917529:UX917532 AEI917529:AET917532 AOE917529:AOP917532 AYA917529:AYL917532 BHW917529:BIH917532 BRS917529:BSD917532 CBO917529:CBZ917532 CLK917529:CLV917532 CVG917529:CVR917532 DFC917529:DFN917532 DOY917529:DPJ917532 DYU917529:DZF917532 EIQ917529:EJB917532 ESM917529:ESX917532 FCI917529:FCT917532 FME917529:FMP917532 FWA917529:FWL917532 GFW917529:GGH917532 GPS917529:GQD917532 GZO917529:GZZ917532 HJK917529:HJV917532 HTG917529:HTR917532 IDC917529:IDN917532 IMY917529:INJ917532 IWU917529:IXF917532 JGQ917529:JHB917532 JQM917529:JQX917532 KAI917529:KAT917532 KKE917529:KKP917532 KUA917529:KUL917532 LDW917529:LEH917532 LNS917529:LOD917532 LXO917529:LXZ917532 MHK917529:MHV917532 MRG917529:MRR917532 NBC917529:NBN917532 NKY917529:NLJ917532 NUU917529:NVF917532 OEQ917529:OFB917532 OOM917529:OOX917532 OYI917529:OYT917532 PIE917529:PIP917532 PSA917529:PSL917532 QBW917529:QCH917532 QLS917529:QMD917532 QVO917529:QVZ917532 RFK917529:RFV917532 RPG917529:RPR917532 RZC917529:RZN917532 SIY917529:SJJ917532 SSU917529:STF917532 TCQ917529:TDB917532 TMM917529:TMX917532 TWI917529:TWT917532 UGE917529:UGP917532 UQA917529:UQL917532 UZW917529:VAH917532 VJS917529:VKD917532 VTO917529:VTZ917532 WDK917529:WDV917532 WNG917529:WNR917532 WXC917529:WXN917532 KQ983065:LB983068 UM983065:UX983068 AEI983065:AET983068 AOE983065:AOP983068 AYA983065:AYL983068 BHW983065:BIH983068 BRS983065:BSD983068 CBO983065:CBZ983068 CLK983065:CLV983068 CVG983065:CVR983068 DFC983065:DFN983068 DOY983065:DPJ983068 DYU983065:DZF983068 EIQ983065:EJB983068 ESM983065:ESX983068 FCI983065:FCT983068 FME983065:FMP983068 FWA983065:FWL983068 GFW983065:GGH983068 GPS983065:GQD983068 GZO983065:GZZ983068 HJK983065:HJV983068 HTG983065:HTR983068 IDC983065:IDN983068 IMY983065:INJ983068 IWU983065:IXF983068 JGQ983065:JHB983068 JQM983065:JQX983068 KAI983065:KAT983068 KKE983065:KKP983068 KUA983065:KUL983068 LDW983065:LEH983068 LNS983065:LOD983068 LXO983065:LXZ983068 MHK983065:MHV983068 MRG983065:MRR983068 NBC983065:NBN983068 NKY983065:NLJ983068 NUU983065:NVF983068 OEQ983065:OFB983068 OOM983065:OOX983068 OYI983065:OYT983068 PIE983065:PIP983068 PSA983065:PSL983068 QBW983065:QCH983068 QLS983065:QMD983068 QVO983065:QVZ983068 RFK983065:RFV983068 RPG983065:RPR983068 RZC983065:RZN983068 SIY983065:SJJ983068 SSU983065:STF983068 TCQ983065:TDB983068 TMM983065:TMX983068 TWI983065:TWT983068 UGE983065:UGP983068 UQA983065:UQL983068 UZW983065:VAH983068 VJS983065:VKD983068 VTO983065:VTZ983068 WDK983065:WDV983068 WNG983065:WNR983068 WXC983065:WXN983068 WXC983062:WXN983062 KQ65558:LB65558 UM65558:UX65558 AEI65558:AET65558 AOE65558:AOP65558 AYA65558:AYL65558 BHW65558:BIH65558 BRS65558:BSD65558 CBO65558:CBZ65558 CLK65558:CLV65558 CVG65558:CVR65558 DFC65558:DFN65558 DOY65558:DPJ65558 DYU65558:DZF65558 EIQ65558:EJB65558 ESM65558:ESX65558 FCI65558:FCT65558 FME65558:FMP65558 FWA65558:FWL65558 GFW65558:GGH65558 GPS65558:GQD65558 GZO65558:GZZ65558 HJK65558:HJV65558 HTG65558:HTR65558 IDC65558:IDN65558 IMY65558:INJ65558 IWU65558:IXF65558 JGQ65558:JHB65558 JQM65558:JQX65558 KAI65558:KAT65558 KKE65558:KKP65558 KUA65558:KUL65558 LDW65558:LEH65558 LNS65558:LOD65558 LXO65558:LXZ65558 MHK65558:MHV65558 MRG65558:MRR65558 NBC65558:NBN65558 NKY65558:NLJ65558 NUU65558:NVF65558 OEQ65558:OFB65558 OOM65558:OOX65558 OYI65558:OYT65558 PIE65558:PIP65558 PSA65558:PSL65558 QBW65558:QCH65558 QLS65558:QMD65558 QVO65558:QVZ65558 RFK65558:RFV65558 RPG65558:RPR65558 RZC65558:RZN65558 SIY65558:SJJ65558 SSU65558:STF65558 TCQ65558:TDB65558 TMM65558:TMX65558 TWI65558:TWT65558 UGE65558:UGP65558 UQA65558:UQL65558 UZW65558:VAH65558 VJS65558:VKD65558 VTO65558:VTZ65558 WDK65558:WDV65558 WNG65558:WNR65558 WXC65558:WXN65558 KQ131094:LB131094 UM131094:UX131094 AEI131094:AET131094 AOE131094:AOP131094 AYA131094:AYL131094 BHW131094:BIH131094 BRS131094:BSD131094 CBO131094:CBZ131094 CLK131094:CLV131094 CVG131094:CVR131094 DFC131094:DFN131094 DOY131094:DPJ131094 DYU131094:DZF131094 EIQ131094:EJB131094 ESM131094:ESX131094 FCI131094:FCT131094 FME131094:FMP131094 FWA131094:FWL131094 GFW131094:GGH131094 GPS131094:GQD131094 GZO131094:GZZ131094 HJK131094:HJV131094 HTG131094:HTR131094 IDC131094:IDN131094 IMY131094:INJ131094 IWU131094:IXF131094 JGQ131094:JHB131094 JQM131094:JQX131094 KAI131094:KAT131094 KKE131094:KKP131094 KUA131094:KUL131094 LDW131094:LEH131094 LNS131094:LOD131094 LXO131094:LXZ131094 MHK131094:MHV131094 MRG131094:MRR131094 NBC131094:NBN131094 NKY131094:NLJ131094 NUU131094:NVF131094 OEQ131094:OFB131094 OOM131094:OOX131094 OYI131094:OYT131094 PIE131094:PIP131094 PSA131094:PSL131094 QBW131094:QCH131094 QLS131094:QMD131094 QVO131094:QVZ131094 RFK131094:RFV131094 RPG131094:RPR131094 RZC131094:RZN131094 SIY131094:SJJ131094 SSU131094:STF131094 TCQ131094:TDB131094 TMM131094:TMX131094 TWI131094:TWT131094 UGE131094:UGP131094 UQA131094:UQL131094 UZW131094:VAH131094 VJS131094:VKD131094 VTO131094:VTZ131094 WDK131094:WDV131094 WNG131094:WNR131094 WXC131094:WXN131094 KQ196630:LB196630 UM196630:UX196630 AEI196630:AET196630 AOE196630:AOP196630 AYA196630:AYL196630 BHW196630:BIH196630 BRS196630:BSD196630 CBO196630:CBZ196630 CLK196630:CLV196630 CVG196630:CVR196630 DFC196630:DFN196630 DOY196630:DPJ196630 DYU196630:DZF196630 EIQ196630:EJB196630 ESM196630:ESX196630 FCI196630:FCT196630 FME196630:FMP196630 FWA196630:FWL196630 GFW196630:GGH196630 GPS196630:GQD196630 GZO196630:GZZ196630 HJK196630:HJV196630 HTG196630:HTR196630 IDC196630:IDN196630 IMY196630:INJ196630 IWU196630:IXF196630 JGQ196630:JHB196630 JQM196630:JQX196630 KAI196630:KAT196630 KKE196630:KKP196630 KUA196630:KUL196630 LDW196630:LEH196630 LNS196630:LOD196630 LXO196630:LXZ196630 MHK196630:MHV196630 MRG196630:MRR196630 NBC196630:NBN196630 NKY196630:NLJ196630 NUU196630:NVF196630 OEQ196630:OFB196630 OOM196630:OOX196630 OYI196630:OYT196630 PIE196630:PIP196630 PSA196630:PSL196630 QBW196630:QCH196630 QLS196630:QMD196630 QVO196630:QVZ196630 RFK196630:RFV196630 RPG196630:RPR196630 RZC196630:RZN196630 SIY196630:SJJ196630 SSU196630:STF196630 TCQ196630:TDB196630 TMM196630:TMX196630 TWI196630:TWT196630 UGE196630:UGP196630 UQA196630:UQL196630 UZW196630:VAH196630 VJS196630:VKD196630 VTO196630:VTZ196630 WDK196630:WDV196630 WNG196630:WNR196630 WXC196630:WXN196630 KQ262166:LB262166 UM262166:UX262166 AEI262166:AET262166 AOE262166:AOP262166 AYA262166:AYL262166 BHW262166:BIH262166 BRS262166:BSD262166 CBO262166:CBZ262166 CLK262166:CLV262166 CVG262166:CVR262166 DFC262166:DFN262166 DOY262166:DPJ262166 DYU262166:DZF262166 EIQ262166:EJB262166 ESM262166:ESX262166 FCI262166:FCT262166 FME262166:FMP262166 FWA262166:FWL262166 GFW262166:GGH262166 GPS262166:GQD262166 GZO262166:GZZ262166 HJK262166:HJV262166 HTG262166:HTR262166 IDC262166:IDN262166 IMY262166:INJ262166 IWU262166:IXF262166 JGQ262166:JHB262166 JQM262166:JQX262166 KAI262166:KAT262166 KKE262166:KKP262166 KUA262166:KUL262166 LDW262166:LEH262166 LNS262166:LOD262166 LXO262166:LXZ262166 MHK262166:MHV262166 MRG262166:MRR262166 NBC262166:NBN262166 NKY262166:NLJ262166 NUU262166:NVF262166 OEQ262166:OFB262166 OOM262166:OOX262166 OYI262166:OYT262166 PIE262166:PIP262166 PSA262166:PSL262166 QBW262166:QCH262166 QLS262166:QMD262166 QVO262166:QVZ262166 RFK262166:RFV262166 RPG262166:RPR262166 RZC262166:RZN262166 SIY262166:SJJ262166 SSU262166:STF262166 TCQ262166:TDB262166 TMM262166:TMX262166 TWI262166:TWT262166 UGE262166:UGP262166 UQA262166:UQL262166 UZW262166:VAH262166 VJS262166:VKD262166 VTO262166:VTZ262166 WDK262166:WDV262166 WNG262166:WNR262166 WXC262166:WXN262166 KQ327702:LB327702 UM327702:UX327702 AEI327702:AET327702 AOE327702:AOP327702 AYA327702:AYL327702 BHW327702:BIH327702 BRS327702:BSD327702 CBO327702:CBZ327702 CLK327702:CLV327702 CVG327702:CVR327702 DFC327702:DFN327702 DOY327702:DPJ327702 DYU327702:DZF327702 EIQ327702:EJB327702 ESM327702:ESX327702 FCI327702:FCT327702 FME327702:FMP327702 FWA327702:FWL327702 GFW327702:GGH327702 GPS327702:GQD327702 GZO327702:GZZ327702 HJK327702:HJV327702 HTG327702:HTR327702 IDC327702:IDN327702 IMY327702:INJ327702 IWU327702:IXF327702 JGQ327702:JHB327702 JQM327702:JQX327702 KAI327702:KAT327702 KKE327702:KKP327702 KUA327702:KUL327702 LDW327702:LEH327702 LNS327702:LOD327702 LXO327702:LXZ327702 MHK327702:MHV327702 MRG327702:MRR327702 NBC327702:NBN327702 NKY327702:NLJ327702 NUU327702:NVF327702 OEQ327702:OFB327702 OOM327702:OOX327702 OYI327702:OYT327702 PIE327702:PIP327702 PSA327702:PSL327702 QBW327702:QCH327702 QLS327702:QMD327702 QVO327702:QVZ327702 RFK327702:RFV327702 RPG327702:RPR327702 RZC327702:RZN327702 SIY327702:SJJ327702 SSU327702:STF327702 TCQ327702:TDB327702 TMM327702:TMX327702 TWI327702:TWT327702 UGE327702:UGP327702 UQA327702:UQL327702 UZW327702:VAH327702 VJS327702:VKD327702 VTO327702:VTZ327702 WDK327702:WDV327702 WNG327702:WNR327702 WXC327702:WXN327702 KQ393238:LB393238 UM393238:UX393238 AEI393238:AET393238 AOE393238:AOP393238 AYA393238:AYL393238 BHW393238:BIH393238 BRS393238:BSD393238 CBO393238:CBZ393238 CLK393238:CLV393238 CVG393238:CVR393238 DFC393238:DFN393238 DOY393238:DPJ393238 DYU393238:DZF393238 EIQ393238:EJB393238 ESM393238:ESX393238 FCI393238:FCT393238 FME393238:FMP393238 FWA393238:FWL393238 GFW393238:GGH393238 GPS393238:GQD393238 GZO393238:GZZ393238 HJK393238:HJV393238 HTG393238:HTR393238 IDC393238:IDN393238 IMY393238:INJ393238 IWU393238:IXF393238 JGQ393238:JHB393238 JQM393238:JQX393238 KAI393238:KAT393238 KKE393238:KKP393238 KUA393238:KUL393238 LDW393238:LEH393238 LNS393238:LOD393238 LXO393238:LXZ393238 MHK393238:MHV393238 MRG393238:MRR393238 NBC393238:NBN393238 NKY393238:NLJ393238 NUU393238:NVF393238 OEQ393238:OFB393238 OOM393238:OOX393238 OYI393238:OYT393238 PIE393238:PIP393238 PSA393238:PSL393238 QBW393238:QCH393238 QLS393238:QMD393238 QVO393238:QVZ393238 RFK393238:RFV393238 RPG393238:RPR393238 RZC393238:RZN393238 SIY393238:SJJ393238 SSU393238:STF393238 TCQ393238:TDB393238 TMM393238:TMX393238 TWI393238:TWT393238 UGE393238:UGP393238 UQA393238:UQL393238 UZW393238:VAH393238 VJS393238:VKD393238 VTO393238:VTZ393238 WDK393238:WDV393238 WNG393238:WNR393238 WXC393238:WXN393238 KQ458774:LB458774 UM458774:UX458774 AEI458774:AET458774 AOE458774:AOP458774 AYA458774:AYL458774 BHW458774:BIH458774 BRS458774:BSD458774 CBO458774:CBZ458774 CLK458774:CLV458774 CVG458774:CVR458774 DFC458774:DFN458774 DOY458774:DPJ458774 DYU458774:DZF458774 EIQ458774:EJB458774 ESM458774:ESX458774 FCI458774:FCT458774 FME458774:FMP458774 FWA458774:FWL458774 GFW458774:GGH458774 GPS458774:GQD458774 GZO458774:GZZ458774 HJK458774:HJV458774 HTG458774:HTR458774 IDC458774:IDN458774 IMY458774:INJ458774 IWU458774:IXF458774 JGQ458774:JHB458774 JQM458774:JQX458774 KAI458774:KAT458774 KKE458774:KKP458774 KUA458774:KUL458774 LDW458774:LEH458774 LNS458774:LOD458774 LXO458774:LXZ458774 MHK458774:MHV458774 MRG458774:MRR458774 NBC458774:NBN458774 NKY458774:NLJ458774 NUU458774:NVF458774 OEQ458774:OFB458774 OOM458774:OOX458774 OYI458774:OYT458774 PIE458774:PIP458774 PSA458774:PSL458774 QBW458774:QCH458774 QLS458774:QMD458774 QVO458774:QVZ458774 RFK458774:RFV458774 RPG458774:RPR458774 RZC458774:RZN458774 SIY458774:SJJ458774 SSU458774:STF458774 TCQ458774:TDB458774 TMM458774:TMX458774 TWI458774:TWT458774 UGE458774:UGP458774 UQA458774:UQL458774 UZW458774:VAH458774 VJS458774:VKD458774 VTO458774:VTZ458774 WDK458774:WDV458774 WNG458774:WNR458774 WXC458774:WXN458774 KQ524310:LB524310 UM524310:UX524310 AEI524310:AET524310 AOE524310:AOP524310 AYA524310:AYL524310 BHW524310:BIH524310 BRS524310:BSD524310 CBO524310:CBZ524310 CLK524310:CLV524310 CVG524310:CVR524310 DFC524310:DFN524310 DOY524310:DPJ524310 DYU524310:DZF524310 EIQ524310:EJB524310 ESM524310:ESX524310 FCI524310:FCT524310 FME524310:FMP524310 FWA524310:FWL524310 GFW524310:GGH524310 GPS524310:GQD524310 GZO524310:GZZ524310 HJK524310:HJV524310 HTG524310:HTR524310 IDC524310:IDN524310 IMY524310:INJ524310 IWU524310:IXF524310 JGQ524310:JHB524310 JQM524310:JQX524310 KAI524310:KAT524310 KKE524310:KKP524310 KUA524310:KUL524310 LDW524310:LEH524310 LNS524310:LOD524310 LXO524310:LXZ524310 MHK524310:MHV524310 MRG524310:MRR524310 NBC524310:NBN524310 NKY524310:NLJ524310 NUU524310:NVF524310 OEQ524310:OFB524310 OOM524310:OOX524310 OYI524310:OYT524310 PIE524310:PIP524310 PSA524310:PSL524310 QBW524310:QCH524310 QLS524310:QMD524310 QVO524310:QVZ524310 RFK524310:RFV524310 RPG524310:RPR524310 RZC524310:RZN524310 SIY524310:SJJ524310 SSU524310:STF524310 TCQ524310:TDB524310 TMM524310:TMX524310 TWI524310:TWT524310 UGE524310:UGP524310 UQA524310:UQL524310 UZW524310:VAH524310 VJS524310:VKD524310 VTO524310:VTZ524310 WDK524310:WDV524310 WNG524310:WNR524310 WXC524310:WXN524310 KQ589846:LB589846 UM589846:UX589846 AEI589846:AET589846 AOE589846:AOP589846 AYA589846:AYL589846 BHW589846:BIH589846 BRS589846:BSD589846 CBO589846:CBZ589846 CLK589846:CLV589846 CVG589846:CVR589846 DFC589846:DFN589846 DOY589846:DPJ589846 DYU589846:DZF589846 EIQ589846:EJB589846 ESM589846:ESX589846 FCI589846:FCT589846 FME589846:FMP589846 FWA589846:FWL589846 GFW589846:GGH589846 GPS589846:GQD589846 GZO589846:GZZ589846 HJK589846:HJV589846 HTG589846:HTR589846 IDC589846:IDN589846 IMY589846:INJ589846 IWU589846:IXF589846 JGQ589846:JHB589846 JQM589846:JQX589846 KAI589846:KAT589846 KKE589846:KKP589846 KUA589846:KUL589846 LDW589846:LEH589846 LNS589846:LOD589846 LXO589846:LXZ589846 MHK589846:MHV589846 MRG589846:MRR589846 NBC589846:NBN589846 NKY589846:NLJ589846 NUU589846:NVF589846 OEQ589846:OFB589846 OOM589846:OOX589846 OYI589846:OYT589846 PIE589846:PIP589846 PSA589846:PSL589846 QBW589846:QCH589846 QLS589846:QMD589846 QVO589846:QVZ589846 RFK589846:RFV589846 RPG589846:RPR589846 RZC589846:RZN589846 SIY589846:SJJ589846 SSU589846:STF589846 TCQ589846:TDB589846 TMM589846:TMX589846 TWI589846:TWT589846 UGE589846:UGP589846 UQA589846:UQL589846 UZW589846:VAH589846 VJS589846:VKD589846 VTO589846:VTZ589846 WDK589846:WDV589846 WNG589846:WNR589846 WXC589846:WXN589846 KQ655382:LB655382 UM655382:UX655382 AEI655382:AET655382 AOE655382:AOP655382 AYA655382:AYL655382 BHW655382:BIH655382 BRS655382:BSD655382 CBO655382:CBZ655382 CLK655382:CLV655382 CVG655382:CVR655382 DFC655382:DFN655382 DOY655382:DPJ655382 DYU655382:DZF655382 EIQ655382:EJB655382 ESM655382:ESX655382 FCI655382:FCT655382 FME655382:FMP655382 FWA655382:FWL655382 GFW655382:GGH655382 GPS655382:GQD655382 GZO655382:GZZ655382 HJK655382:HJV655382 HTG655382:HTR655382 IDC655382:IDN655382 IMY655382:INJ655382 IWU655382:IXF655382 JGQ655382:JHB655382 JQM655382:JQX655382 KAI655382:KAT655382 KKE655382:KKP655382 KUA655382:KUL655382 LDW655382:LEH655382 LNS655382:LOD655382 LXO655382:LXZ655382 MHK655382:MHV655382 MRG655382:MRR655382 NBC655382:NBN655382 NKY655382:NLJ655382 NUU655382:NVF655382 OEQ655382:OFB655382 OOM655382:OOX655382 OYI655382:OYT655382 PIE655382:PIP655382 PSA655382:PSL655382 QBW655382:QCH655382 QLS655382:QMD655382 QVO655382:QVZ655382 RFK655382:RFV655382 RPG655382:RPR655382 RZC655382:RZN655382 SIY655382:SJJ655382 SSU655382:STF655382 TCQ655382:TDB655382 TMM655382:TMX655382 TWI655382:TWT655382 UGE655382:UGP655382 UQA655382:UQL655382 UZW655382:VAH655382 VJS655382:VKD655382 VTO655382:VTZ655382 WDK655382:WDV655382 WNG655382:WNR655382 WXC655382:WXN655382 KQ720918:LB720918 UM720918:UX720918 AEI720918:AET720918 AOE720918:AOP720918 AYA720918:AYL720918 BHW720918:BIH720918 BRS720918:BSD720918 CBO720918:CBZ720918 CLK720918:CLV720918 CVG720918:CVR720918 DFC720918:DFN720918 DOY720918:DPJ720918 DYU720918:DZF720918 EIQ720918:EJB720918 ESM720918:ESX720918 FCI720918:FCT720918 FME720918:FMP720918 FWA720918:FWL720918 GFW720918:GGH720918 GPS720918:GQD720918 GZO720918:GZZ720918 HJK720918:HJV720918 HTG720918:HTR720918 IDC720918:IDN720918 IMY720918:INJ720918 IWU720918:IXF720918 JGQ720918:JHB720918 JQM720918:JQX720918 KAI720918:KAT720918 KKE720918:KKP720918 KUA720918:KUL720918 LDW720918:LEH720918 LNS720918:LOD720918 LXO720918:LXZ720918 MHK720918:MHV720918 MRG720918:MRR720918 NBC720918:NBN720918 NKY720918:NLJ720918 NUU720918:NVF720918 OEQ720918:OFB720918 OOM720918:OOX720918 OYI720918:OYT720918 PIE720918:PIP720918 PSA720918:PSL720918 QBW720918:QCH720918 QLS720918:QMD720918 QVO720918:QVZ720918 RFK720918:RFV720918 RPG720918:RPR720918 RZC720918:RZN720918 SIY720918:SJJ720918 SSU720918:STF720918 TCQ720918:TDB720918 TMM720918:TMX720918 TWI720918:TWT720918 UGE720918:UGP720918 UQA720918:UQL720918 UZW720918:VAH720918 VJS720918:VKD720918 VTO720918:VTZ720918 WDK720918:WDV720918 WNG720918:WNR720918 WXC720918:WXN720918 KQ786454:LB786454 UM786454:UX786454 AEI786454:AET786454 AOE786454:AOP786454 AYA786454:AYL786454 BHW786454:BIH786454 BRS786454:BSD786454 CBO786454:CBZ786454 CLK786454:CLV786454 CVG786454:CVR786454 DFC786454:DFN786454 DOY786454:DPJ786454 DYU786454:DZF786454 EIQ786454:EJB786454 ESM786454:ESX786454 FCI786454:FCT786454 FME786454:FMP786454 FWA786454:FWL786454 GFW786454:GGH786454 GPS786454:GQD786454 GZO786454:GZZ786454 HJK786454:HJV786454 HTG786454:HTR786454 IDC786454:IDN786454 IMY786454:INJ786454 IWU786454:IXF786454 JGQ786454:JHB786454 JQM786454:JQX786454 KAI786454:KAT786454 KKE786454:KKP786454 KUA786454:KUL786454 LDW786454:LEH786454 LNS786454:LOD786454 LXO786454:LXZ786454 MHK786454:MHV786454 MRG786454:MRR786454 NBC786454:NBN786454 NKY786454:NLJ786454 NUU786454:NVF786454 OEQ786454:OFB786454 OOM786454:OOX786454 OYI786454:OYT786454 PIE786454:PIP786454 PSA786454:PSL786454 QBW786454:QCH786454 QLS786454:QMD786454 QVO786454:QVZ786454 RFK786454:RFV786454 RPG786454:RPR786454 RZC786454:RZN786454 SIY786454:SJJ786454 SSU786454:STF786454 TCQ786454:TDB786454 TMM786454:TMX786454 TWI786454:TWT786454 UGE786454:UGP786454 UQA786454:UQL786454 UZW786454:VAH786454 VJS786454:VKD786454 VTO786454:VTZ786454 WDK786454:WDV786454 WNG786454:WNR786454 WXC786454:WXN786454 KQ851990:LB851990 UM851990:UX851990 AEI851990:AET851990 AOE851990:AOP851990 AYA851990:AYL851990 BHW851990:BIH851990 BRS851990:BSD851990 CBO851990:CBZ851990 CLK851990:CLV851990 CVG851990:CVR851990 DFC851990:DFN851990 DOY851990:DPJ851990 DYU851990:DZF851990 EIQ851990:EJB851990 ESM851990:ESX851990 FCI851990:FCT851990 FME851990:FMP851990 FWA851990:FWL851990 GFW851990:GGH851990 GPS851990:GQD851990 GZO851990:GZZ851990 HJK851990:HJV851990 HTG851990:HTR851990 IDC851990:IDN851990 IMY851990:INJ851990 IWU851990:IXF851990 JGQ851990:JHB851990 JQM851990:JQX851990 KAI851990:KAT851990 KKE851990:KKP851990 KUA851990:KUL851990 LDW851990:LEH851990 LNS851990:LOD851990 LXO851990:LXZ851990 MHK851990:MHV851990 MRG851990:MRR851990 NBC851990:NBN851990 NKY851990:NLJ851990 NUU851990:NVF851990 OEQ851990:OFB851990 OOM851990:OOX851990 OYI851990:OYT851990 PIE851990:PIP851990 PSA851990:PSL851990 QBW851990:QCH851990 QLS851990:QMD851990 QVO851990:QVZ851990 RFK851990:RFV851990 RPG851990:RPR851990 RZC851990:RZN851990 SIY851990:SJJ851990 SSU851990:STF851990 TCQ851990:TDB851990 TMM851990:TMX851990 TWI851990:TWT851990 UGE851990:UGP851990 UQA851990:UQL851990 UZW851990:VAH851990 VJS851990:VKD851990 VTO851990:VTZ851990 WDK851990:WDV851990 WNG851990:WNR851990 WXC851990:WXN851990 KQ917526:LB917526 UM917526:UX917526 AEI917526:AET917526 AOE917526:AOP917526 AYA917526:AYL917526 BHW917526:BIH917526 BRS917526:BSD917526 CBO917526:CBZ917526 CLK917526:CLV917526 CVG917526:CVR917526 DFC917526:DFN917526 DOY917526:DPJ917526 DYU917526:DZF917526 EIQ917526:EJB917526 ESM917526:ESX917526 FCI917526:FCT917526 FME917526:FMP917526 FWA917526:FWL917526 GFW917526:GGH917526 GPS917526:GQD917526 GZO917526:GZZ917526 HJK917526:HJV917526 HTG917526:HTR917526 IDC917526:IDN917526 IMY917526:INJ917526 IWU917526:IXF917526 JGQ917526:JHB917526 JQM917526:JQX917526 KAI917526:KAT917526 KKE917526:KKP917526 KUA917526:KUL917526 LDW917526:LEH917526 LNS917526:LOD917526 LXO917526:LXZ917526 MHK917526:MHV917526 MRG917526:MRR917526 NBC917526:NBN917526 NKY917526:NLJ917526 NUU917526:NVF917526 OEQ917526:OFB917526 OOM917526:OOX917526 OYI917526:OYT917526 PIE917526:PIP917526 PSA917526:PSL917526 QBW917526:QCH917526 QLS917526:QMD917526 QVO917526:QVZ917526 RFK917526:RFV917526 RPG917526:RPR917526 RZC917526:RZN917526 SIY917526:SJJ917526 SSU917526:STF917526 TCQ917526:TDB917526 TMM917526:TMX917526 TWI917526:TWT917526 UGE917526:UGP917526 UQA917526:UQL917526 UZW917526:VAH917526 VJS917526:VKD917526 VTO917526:VTZ917526 WDK917526:WDV917526 WNG917526:WNR917526 WXC917526:WXN917526 KQ983062:LB983062 UM983062:UX983062 AEI983062:AET983062 AOE983062:AOP983062 AYA983062:AYL983062 BHW983062:BIH983062 BRS983062:BSD983062 CBO983062:CBZ983062 CLK983062:CLV983062 CVG983062:CVR983062 DFC983062:DFN983062 DOY983062:DPJ983062 DYU983062:DZF983062 EIQ983062:EJB983062 ESM983062:ESX983062 FCI983062:FCT983062 FME983062:FMP983062 FWA983062:FWL983062 GFW983062:GGH983062 GPS983062:GQD983062 GZO983062:GZZ983062 HJK983062:HJV983062 HTG983062:HTR983062 IDC983062:IDN983062 IMY983062:INJ983062 IWU983062:IXF983062 JGQ983062:JHB983062 JQM983062:JQX983062 KAI983062:KAT983062 KKE983062:KKP983062 KUA983062:KUL983062 LDW983062:LEH983062 LNS983062:LOD983062 LXO983062:LXZ983062 MHK983062:MHV983062 MRG983062:MRR983062 NBC983062:NBN983062 NKY983062:NLJ983062 NUU983062:NVF983062 OEQ983062:OFB983062 OOM983062:OOX983062 OYI983062:OYT983062 PIE983062:PIP983062 PSA983062:PSL983062 QBW983062:QCH983062 QLS983062:QMD983062 QVO983062:QVZ983062 RFK983062:RFV983062 RPG983062:RPR983062 RZC983062:RZN983062 SIY983062:SJJ983062 SSU983062:STF983062 TCQ983062:TDB983062 TMM983062:TMX983062 TWI983062:TWT983062 UGE983062:UGP983062 UQA983062:UQL983062 UZW983062:VAH983062 VJS983062:VKD983062 VTO983062:VTZ983062 WDK983062:WDV983062 WNG983062:WNR983062 KQ26:LB26 WXC26:WXN26 WNG26:WNR26 WDK26:WDV26 VTO26:VTZ26 VJS26:VKD26 UZW26:VAH26 UQA26:UQL26 UGE26:UGP26 TWI26:TWT26 TMM26:TMX26 TCQ26:TDB26 SSU26:STF26 SIY26:SJJ26 RZC26:RZN26 RPG26:RPR26 RFK26:RFV26 QVO26:QVZ26 QLS26:QMD26 QBW26:QCH26 PSA26:PSL26 PIE26:PIP26 OYI26:OYT26 OOM26:OOX26 OEQ26:OFB26 NUU26:NVF26 NKY26:NLJ26 NBC26:NBN26 MRG26:MRR26 MHK26:MHV26 LXO26:LXZ26 LNS26:LOD26 LDW26:LEH26 KUA26:KUL26 KKE26:KKP26 KAI26:KAT26 JQM26:JQX26 JGQ26:JHB26 IWU26:IXF26 IMY26:INJ26 IDC26:IDN26 HTG26:HTR26 HJK26:HJV26 GZO26:GZZ26 GPS26:GQD26 GFW26:GGH26 FWA26:FWL26 FME26:FMP26 FCI26:FCT26 ESM26:ESX26 EIQ26:EJB26 DYU26:DZF26 DOY26:DPJ26 DFC26:DFN26 CVG26:CVR26 CLK26:CLV26 CBO26:CBZ26 BRS26:BSD26 BHW26:BIH26 AYA26:AYL26 AOE26:AOP26 AEI26:AET26 UM26:UX26 L65561:BF65564 L983062:BF983062 L917526:BF917526 L851990:BF851990 L786454:BF786454 L720918:BF720918 L655382:BF655382 L589846:BF589846 L524310:BF524310 L458774:BF458774 L393238:BF393238 L327702:BF327702 L262166:BF262166 L196630:BF196630 L131094:BF131094 L65558:BF65558 L983065:BF983068 L917529:BF917532 L851993:BF851996 L786457:BF786460 L720921:BF720924 L655385:BF655388 L589849:BF589852 L524313:BF524316 L458777:BF458780 L393241:BF393244 L327705:BF327708 L262169:BF262172 L196633:BF196636 L131097:BF131100"/>
    <dataValidation type="list" allowBlank="1" showInputMessage="1" errorTitle="Ошибка" error="Выберите значение из списка" prompt="Выберите значение из списка" sqref="WXF983059 O65555 KT65555 UP65555 AEL65555 AOH65555 AYD65555 BHZ65555 BRV65555 CBR65555 CLN65555 CVJ65555 DFF65555 DPB65555 DYX65555 EIT65555 ESP65555 FCL65555 FMH65555 FWD65555 GFZ65555 GPV65555 GZR65555 HJN65555 HTJ65555 IDF65555 INB65555 IWX65555 JGT65555 JQP65555 KAL65555 KKH65555 KUD65555 LDZ65555 LNV65555 LXR65555 MHN65555 MRJ65555 NBF65555 NLB65555 NUX65555 OET65555 OOP65555 OYL65555 PIH65555 PSD65555 QBZ65555 QLV65555 QVR65555 RFN65555 RPJ65555 RZF65555 SJB65555 SSX65555 TCT65555 TMP65555 TWL65555 UGH65555 UQD65555 UZZ65555 VJV65555 VTR65555 WDN65555 WNJ65555 WXF65555 O131091 KT131091 UP131091 AEL131091 AOH131091 AYD131091 BHZ131091 BRV131091 CBR131091 CLN131091 CVJ131091 DFF131091 DPB131091 DYX131091 EIT131091 ESP131091 FCL131091 FMH131091 FWD131091 GFZ131091 GPV131091 GZR131091 HJN131091 HTJ131091 IDF131091 INB131091 IWX131091 JGT131091 JQP131091 KAL131091 KKH131091 KUD131091 LDZ131091 LNV131091 LXR131091 MHN131091 MRJ131091 NBF131091 NLB131091 NUX131091 OET131091 OOP131091 OYL131091 PIH131091 PSD131091 QBZ131091 QLV131091 QVR131091 RFN131091 RPJ131091 RZF131091 SJB131091 SSX131091 TCT131091 TMP131091 TWL131091 UGH131091 UQD131091 UZZ131091 VJV131091 VTR131091 WDN131091 WNJ131091 WXF131091 O196627 KT196627 UP196627 AEL196627 AOH196627 AYD196627 BHZ196627 BRV196627 CBR196627 CLN196627 CVJ196627 DFF196627 DPB196627 DYX196627 EIT196627 ESP196627 FCL196627 FMH196627 FWD196627 GFZ196627 GPV196627 GZR196627 HJN196627 HTJ196627 IDF196627 INB196627 IWX196627 JGT196627 JQP196627 KAL196627 KKH196627 KUD196627 LDZ196627 LNV196627 LXR196627 MHN196627 MRJ196627 NBF196627 NLB196627 NUX196627 OET196627 OOP196627 OYL196627 PIH196627 PSD196627 QBZ196627 QLV196627 QVR196627 RFN196627 RPJ196627 RZF196627 SJB196627 SSX196627 TCT196627 TMP196627 TWL196627 UGH196627 UQD196627 UZZ196627 VJV196627 VTR196627 WDN196627 WNJ196627 WXF196627 O262163 KT262163 UP262163 AEL262163 AOH262163 AYD262163 BHZ262163 BRV262163 CBR262163 CLN262163 CVJ262163 DFF262163 DPB262163 DYX262163 EIT262163 ESP262163 FCL262163 FMH262163 FWD262163 GFZ262163 GPV262163 GZR262163 HJN262163 HTJ262163 IDF262163 INB262163 IWX262163 JGT262163 JQP262163 KAL262163 KKH262163 KUD262163 LDZ262163 LNV262163 LXR262163 MHN262163 MRJ262163 NBF262163 NLB262163 NUX262163 OET262163 OOP262163 OYL262163 PIH262163 PSD262163 QBZ262163 QLV262163 QVR262163 RFN262163 RPJ262163 RZF262163 SJB262163 SSX262163 TCT262163 TMP262163 TWL262163 UGH262163 UQD262163 UZZ262163 VJV262163 VTR262163 WDN262163 WNJ262163 WXF262163 O327699 KT327699 UP327699 AEL327699 AOH327699 AYD327699 BHZ327699 BRV327699 CBR327699 CLN327699 CVJ327699 DFF327699 DPB327699 DYX327699 EIT327699 ESP327699 FCL327699 FMH327699 FWD327699 GFZ327699 GPV327699 GZR327699 HJN327699 HTJ327699 IDF327699 INB327699 IWX327699 JGT327699 JQP327699 KAL327699 KKH327699 KUD327699 LDZ327699 LNV327699 LXR327699 MHN327699 MRJ327699 NBF327699 NLB327699 NUX327699 OET327699 OOP327699 OYL327699 PIH327699 PSD327699 QBZ327699 QLV327699 QVR327699 RFN327699 RPJ327699 RZF327699 SJB327699 SSX327699 TCT327699 TMP327699 TWL327699 UGH327699 UQD327699 UZZ327699 VJV327699 VTR327699 WDN327699 WNJ327699 WXF327699 O393235 KT393235 UP393235 AEL393235 AOH393235 AYD393235 BHZ393235 BRV393235 CBR393235 CLN393235 CVJ393235 DFF393235 DPB393235 DYX393235 EIT393235 ESP393235 FCL393235 FMH393235 FWD393235 GFZ393235 GPV393235 GZR393235 HJN393235 HTJ393235 IDF393235 INB393235 IWX393235 JGT393235 JQP393235 KAL393235 KKH393235 KUD393235 LDZ393235 LNV393235 LXR393235 MHN393235 MRJ393235 NBF393235 NLB393235 NUX393235 OET393235 OOP393235 OYL393235 PIH393235 PSD393235 QBZ393235 QLV393235 QVR393235 RFN393235 RPJ393235 RZF393235 SJB393235 SSX393235 TCT393235 TMP393235 TWL393235 UGH393235 UQD393235 UZZ393235 VJV393235 VTR393235 WDN393235 WNJ393235 WXF393235 O458771 KT458771 UP458771 AEL458771 AOH458771 AYD458771 BHZ458771 BRV458771 CBR458771 CLN458771 CVJ458771 DFF458771 DPB458771 DYX458771 EIT458771 ESP458771 FCL458771 FMH458771 FWD458771 GFZ458771 GPV458771 GZR458771 HJN458771 HTJ458771 IDF458771 INB458771 IWX458771 JGT458771 JQP458771 KAL458771 KKH458771 KUD458771 LDZ458771 LNV458771 LXR458771 MHN458771 MRJ458771 NBF458771 NLB458771 NUX458771 OET458771 OOP458771 OYL458771 PIH458771 PSD458771 QBZ458771 QLV458771 QVR458771 RFN458771 RPJ458771 RZF458771 SJB458771 SSX458771 TCT458771 TMP458771 TWL458771 UGH458771 UQD458771 UZZ458771 VJV458771 VTR458771 WDN458771 WNJ458771 WXF458771 O524307 KT524307 UP524307 AEL524307 AOH524307 AYD524307 BHZ524307 BRV524307 CBR524307 CLN524307 CVJ524307 DFF524307 DPB524307 DYX524307 EIT524307 ESP524307 FCL524307 FMH524307 FWD524307 GFZ524307 GPV524307 GZR524307 HJN524307 HTJ524307 IDF524307 INB524307 IWX524307 JGT524307 JQP524307 KAL524307 KKH524307 KUD524307 LDZ524307 LNV524307 LXR524307 MHN524307 MRJ524307 NBF524307 NLB524307 NUX524307 OET524307 OOP524307 OYL524307 PIH524307 PSD524307 QBZ524307 QLV524307 QVR524307 RFN524307 RPJ524307 RZF524307 SJB524307 SSX524307 TCT524307 TMP524307 TWL524307 UGH524307 UQD524307 UZZ524307 VJV524307 VTR524307 WDN524307 WNJ524307 WXF524307 O589843 KT589843 UP589843 AEL589843 AOH589843 AYD589843 BHZ589843 BRV589843 CBR589843 CLN589843 CVJ589843 DFF589843 DPB589843 DYX589843 EIT589843 ESP589843 FCL589843 FMH589843 FWD589843 GFZ589843 GPV589843 GZR589843 HJN589843 HTJ589843 IDF589843 INB589843 IWX589843 JGT589843 JQP589843 KAL589843 KKH589843 KUD589843 LDZ589843 LNV589843 LXR589843 MHN589843 MRJ589843 NBF589843 NLB589843 NUX589843 OET589843 OOP589843 OYL589843 PIH589843 PSD589843 QBZ589843 QLV589843 QVR589843 RFN589843 RPJ589843 RZF589843 SJB589843 SSX589843 TCT589843 TMP589843 TWL589843 UGH589843 UQD589843 UZZ589843 VJV589843 VTR589843 WDN589843 WNJ589843 WXF589843 O655379 KT655379 UP655379 AEL655379 AOH655379 AYD655379 BHZ655379 BRV655379 CBR655379 CLN655379 CVJ655379 DFF655379 DPB655379 DYX655379 EIT655379 ESP655379 FCL655379 FMH655379 FWD655379 GFZ655379 GPV655379 GZR655379 HJN655379 HTJ655379 IDF655379 INB655379 IWX655379 JGT655379 JQP655379 KAL655379 KKH655379 KUD655379 LDZ655379 LNV655379 LXR655379 MHN655379 MRJ655379 NBF655379 NLB655379 NUX655379 OET655379 OOP655379 OYL655379 PIH655379 PSD655379 QBZ655379 QLV655379 QVR655379 RFN655379 RPJ655379 RZF655379 SJB655379 SSX655379 TCT655379 TMP655379 TWL655379 UGH655379 UQD655379 UZZ655379 VJV655379 VTR655379 WDN655379 WNJ655379 WXF655379 O720915 KT720915 UP720915 AEL720915 AOH720915 AYD720915 BHZ720915 BRV720915 CBR720915 CLN720915 CVJ720915 DFF720915 DPB720915 DYX720915 EIT720915 ESP720915 FCL720915 FMH720915 FWD720915 GFZ720915 GPV720915 GZR720915 HJN720915 HTJ720915 IDF720915 INB720915 IWX720915 JGT720915 JQP720915 KAL720915 KKH720915 KUD720915 LDZ720915 LNV720915 LXR720915 MHN720915 MRJ720915 NBF720915 NLB720915 NUX720915 OET720915 OOP720915 OYL720915 PIH720915 PSD720915 QBZ720915 QLV720915 QVR720915 RFN720915 RPJ720915 RZF720915 SJB720915 SSX720915 TCT720915 TMP720915 TWL720915 UGH720915 UQD720915 UZZ720915 VJV720915 VTR720915 WDN720915 WNJ720915 WXF720915 O786451 KT786451 UP786451 AEL786451 AOH786451 AYD786451 BHZ786451 BRV786451 CBR786451 CLN786451 CVJ786451 DFF786451 DPB786451 DYX786451 EIT786451 ESP786451 FCL786451 FMH786451 FWD786451 GFZ786451 GPV786451 GZR786451 HJN786451 HTJ786451 IDF786451 INB786451 IWX786451 JGT786451 JQP786451 KAL786451 KKH786451 KUD786451 LDZ786451 LNV786451 LXR786451 MHN786451 MRJ786451 NBF786451 NLB786451 NUX786451 OET786451 OOP786451 OYL786451 PIH786451 PSD786451 QBZ786451 QLV786451 QVR786451 RFN786451 RPJ786451 RZF786451 SJB786451 SSX786451 TCT786451 TMP786451 TWL786451 UGH786451 UQD786451 UZZ786451 VJV786451 VTR786451 WDN786451 WNJ786451 WXF786451 O851987 KT851987 UP851987 AEL851987 AOH851987 AYD851987 BHZ851987 BRV851987 CBR851987 CLN851987 CVJ851987 DFF851987 DPB851987 DYX851987 EIT851987 ESP851987 FCL851987 FMH851987 FWD851987 GFZ851987 GPV851987 GZR851987 HJN851987 HTJ851987 IDF851987 INB851987 IWX851987 JGT851987 JQP851987 KAL851987 KKH851987 KUD851987 LDZ851987 LNV851987 LXR851987 MHN851987 MRJ851987 NBF851987 NLB851987 NUX851987 OET851987 OOP851987 OYL851987 PIH851987 PSD851987 QBZ851987 QLV851987 QVR851987 RFN851987 RPJ851987 RZF851987 SJB851987 SSX851987 TCT851987 TMP851987 TWL851987 UGH851987 UQD851987 UZZ851987 VJV851987 VTR851987 WDN851987 WNJ851987 WXF851987 O917523 KT917523 UP917523 AEL917523 AOH917523 AYD917523 BHZ917523 BRV917523 CBR917523 CLN917523 CVJ917523 DFF917523 DPB917523 DYX917523 EIT917523 ESP917523 FCL917523 FMH917523 FWD917523 GFZ917523 GPV917523 GZR917523 HJN917523 HTJ917523 IDF917523 INB917523 IWX917523 JGT917523 JQP917523 KAL917523 KKH917523 KUD917523 LDZ917523 LNV917523 LXR917523 MHN917523 MRJ917523 NBF917523 NLB917523 NUX917523 OET917523 OOP917523 OYL917523 PIH917523 PSD917523 QBZ917523 QLV917523 QVR917523 RFN917523 RPJ917523 RZF917523 SJB917523 SSX917523 TCT917523 TMP917523 TWL917523 UGH917523 UQD917523 UZZ917523 VJV917523 VTR917523 WDN917523 WNJ917523 WXF917523 O983059 KT983059 UP983059 AEL983059 AOH983059 AYD983059 BHZ983059 BRV983059 CBR983059 CLN983059 CVJ983059 DFF983059 DPB983059 DYX983059 EIT983059 ESP983059 FCL983059 FMH983059 FWD983059 GFZ983059 GPV983059 GZR983059 HJN983059 HTJ983059 IDF983059 INB983059 IWX983059 JGT983059 JQP983059 KAL983059 KKH983059 KUD983059 LDZ983059 LNV983059 LXR983059 MHN983059 MRJ983059 NBF983059 NLB983059 NUX983059 OET983059 OOP983059 OYL983059 PIH983059 PSD983059 QBZ983059 QLV983059 QVR983059 RFN983059 RPJ983059 RZF983059 SJB983059 SSX983059 TCT983059 TMP983059 TWL983059 UGH983059 UQD983059 UZZ983059 VJV983059 VTR983059 WDN983059 WNJ983059 WXF23 WNJ23 WDN23 VTR23 VJV23 UZZ23 UQD23 UGH23 TWL23 TMP23 TCT23 SSX23 SJB23 RZF23 RPJ23 RFN23 QVR23 QLV23 QBZ23 PSD23 PIH23 OYL23 OOP23 OET23 NUX23 NLB23 NBF23 MRJ23 MHN23 LXR23 LNV23 LDZ23 KUD23 KKH23 KAL23 JQP23 JGT23 IWX23 INB23 IDF23 HTJ23 HJN23 GZR23 GPV23 GFZ23 FWD23 FMH23 FCL23 ESP23 EIT23 DYX23 DPB23 DFF23 CVJ23 CLN23 CBR23 BRV23 BHZ23 AYD23 AOH23 AEL23 UP23 KT23 V65555 V131091 V196627 V262163 V327699 V393235 V458771 V524307 V589843 V655379 V720915 V786451 V851987 V917523 V983059 AC65555 AC131091 AC196627 AC262163 AC327699 AC393235 AC458771 AC524307 AC589843 AC655379 AC720915 AC786451 AC851987 AC917523 AC983059 AJ65555 AJ131091 AJ196627 AJ262163 AJ327699 AJ393235 AJ458771 AJ524307 AJ589843 AJ655379 AJ720915 AJ786451 AJ851987 AJ917523 AJ983059 AQ65555 AQ131091 AQ196627 AQ262163 AQ327699 AQ393235 AQ458771 AQ524307 AQ589843 AQ655379 AQ720915 AQ786451 AQ851987 AQ917523 AQ983059 AX65555 AX131091 AX196627 AX262163 AX327699 AX393235 AX458771 AX524307 AX589843 AX655379 AX720915 AX786451 AX851987 AX917523 AX983059">
      <formula1>kind_of_cons</formula1>
    </dataValidation>
    <dataValidation type="textLength" operator="lessThanOrEqual" allowBlank="1" showInputMessage="1" showErrorMessage="1" errorTitle="Ошибка" error="Допускается ввод не более 900 символов!" sqref="WXN983054:WXN983060 WNR983054:WNR983060 BF65550:BF65556 LB65550:LB65556 UX65550:UX65556 AET65550:AET65556 AOP65550:AOP65556 AYL65550:AYL65556 BIH65550:BIH65556 BSD65550:BSD65556 CBZ65550:CBZ65556 CLV65550:CLV65556 CVR65550:CVR65556 DFN65550:DFN65556 DPJ65550:DPJ65556 DZF65550:DZF65556 EJB65550:EJB65556 ESX65550:ESX65556 FCT65550:FCT65556 FMP65550:FMP65556 FWL65550:FWL65556 GGH65550:GGH65556 GQD65550:GQD65556 GZZ65550:GZZ65556 HJV65550:HJV65556 HTR65550:HTR65556 IDN65550:IDN65556 INJ65550:INJ65556 IXF65550:IXF65556 JHB65550:JHB65556 JQX65550:JQX65556 KAT65550:KAT65556 KKP65550:KKP65556 KUL65550:KUL65556 LEH65550:LEH65556 LOD65550:LOD65556 LXZ65550:LXZ65556 MHV65550:MHV65556 MRR65550:MRR65556 NBN65550:NBN65556 NLJ65550:NLJ65556 NVF65550:NVF65556 OFB65550:OFB65556 OOX65550:OOX65556 OYT65550:OYT65556 PIP65550:PIP65556 PSL65550:PSL65556 QCH65550:QCH65556 QMD65550:QMD65556 QVZ65550:QVZ65556 RFV65550:RFV65556 RPR65550:RPR65556 RZN65550:RZN65556 SJJ65550:SJJ65556 STF65550:STF65556 TDB65550:TDB65556 TMX65550:TMX65556 TWT65550:TWT65556 UGP65550:UGP65556 UQL65550:UQL65556 VAH65550:VAH65556 VKD65550:VKD65556 VTZ65550:VTZ65556 WDV65550:WDV65556 WNR65550:WNR65556 WXN65550:WXN65556 BF131086:BF131092 LB131086:LB131092 UX131086:UX131092 AET131086:AET131092 AOP131086:AOP131092 AYL131086:AYL131092 BIH131086:BIH131092 BSD131086:BSD131092 CBZ131086:CBZ131092 CLV131086:CLV131092 CVR131086:CVR131092 DFN131086:DFN131092 DPJ131086:DPJ131092 DZF131086:DZF131092 EJB131086:EJB131092 ESX131086:ESX131092 FCT131086:FCT131092 FMP131086:FMP131092 FWL131086:FWL131092 GGH131086:GGH131092 GQD131086:GQD131092 GZZ131086:GZZ131092 HJV131086:HJV131092 HTR131086:HTR131092 IDN131086:IDN131092 INJ131086:INJ131092 IXF131086:IXF131092 JHB131086:JHB131092 JQX131086:JQX131092 KAT131086:KAT131092 KKP131086:KKP131092 KUL131086:KUL131092 LEH131086:LEH131092 LOD131086:LOD131092 LXZ131086:LXZ131092 MHV131086:MHV131092 MRR131086:MRR131092 NBN131086:NBN131092 NLJ131086:NLJ131092 NVF131086:NVF131092 OFB131086:OFB131092 OOX131086:OOX131092 OYT131086:OYT131092 PIP131086:PIP131092 PSL131086:PSL131092 QCH131086:QCH131092 QMD131086:QMD131092 QVZ131086:QVZ131092 RFV131086:RFV131092 RPR131086:RPR131092 RZN131086:RZN131092 SJJ131086:SJJ131092 STF131086:STF131092 TDB131086:TDB131092 TMX131086:TMX131092 TWT131086:TWT131092 UGP131086:UGP131092 UQL131086:UQL131092 VAH131086:VAH131092 VKD131086:VKD131092 VTZ131086:VTZ131092 WDV131086:WDV131092 WNR131086:WNR131092 WXN131086:WXN131092 BF196622:BF196628 LB196622:LB196628 UX196622:UX196628 AET196622:AET196628 AOP196622:AOP196628 AYL196622:AYL196628 BIH196622:BIH196628 BSD196622:BSD196628 CBZ196622:CBZ196628 CLV196622:CLV196628 CVR196622:CVR196628 DFN196622:DFN196628 DPJ196622:DPJ196628 DZF196622:DZF196628 EJB196622:EJB196628 ESX196622:ESX196628 FCT196622:FCT196628 FMP196622:FMP196628 FWL196622:FWL196628 GGH196622:GGH196628 GQD196622:GQD196628 GZZ196622:GZZ196628 HJV196622:HJV196628 HTR196622:HTR196628 IDN196622:IDN196628 INJ196622:INJ196628 IXF196622:IXF196628 JHB196622:JHB196628 JQX196622:JQX196628 KAT196622:KAT196628 KKP196622:KKP196628 KUL196622:KUL196628 LEH196622:LEH196628 LOD196622:LOD196628 LXZ196622:LXZ196628 MHV196622:MHV196628 MRR196622:MRR196628 NBN196622:NBN196628 NLJ196622:NLJ196628 NVF196622:NVF196628 OFB196622:OFB196628 OOX196622:OOX196628 OYT196622:OYT196628 PIP196622:PIP196628 PSL196622:PSL196628 QCH196622:QCH196628 QMD196622:QMD196628 QVZ196622:QVZ196628 RFV196622:RFV196628 RPR196622:RPR196628 RZN196622:RZN196628 SJJ196622:SJJ196628 STF196622:STF196628 TDB196622:TDB196628 TMX196622:TMX196628 TWT196622:TWT196628 UGP196622:UGP196628 UQL196622:UQL196628 VAH196622:VAH196628 VKD196622:VKD196628 VTZ196622:VTZ196628 WDV196622:WDV196628 WNR196622:WNR196628 WXN196622:WXN196628 BF262158:BF262164 LB262158:LB262164 UX262158:UX262164 AET262158:AET262164 AOP262158:AOP262164 AYL262158:AYL262164 BIH262158:BIH262164 BSD262158:BSD262164 CBZ262158:CBZ262164 CLV262158:CLV262164 CVR262158:CVR262164 DFN262158:DFN262164 DPJ262158:DPJ262164 DZF262158:DZF262164 EJB262158:EJB262164 ESX262158:ESX262164 FCT262158:FCT262164 FMP262158:FMP262164 FWL262158:FWL262164 GGH262158:GGH262164 GQD262158:GQD262164 GZZ262158:GZZ262164 HJV262158:HJV262164 HTR262158:HTR262164 IDN262158:IDN262164 INJ262158:INJ262164 IXF262158:IXF262164 JHB262158:JHB262164 JQX262158:JQX262164 KAT262158:KAT262164 KKP262158:KKP262164 KUL262158:KUL262164 LEH262158:LEH262164 LOD262158:LOD262164 LXZ262158:LXZ262164 MHV262158:MHV262164 MRR262158:MRR262164 NBN262158:NBN262164 NLJ262158:NLJ262164 NVF262158:NVF262164 OFB262158:OFB262164 OOX262158:OOX262164 OYT262158:OYT262164 PIP262158:PIP262164 PSL262158:PSL262164 QCH262158:QCH262164 QMD262158:QMD262164 QVZ262158:QVZ262164 RFV262158:RFV262164 RPR262158:RPR262164 RZN262158:RZN262164 SJJ262158:SJJ262164 STF262158:STF262164 TDB262158:TDB262164 TMX262158:TMX262164 TWT262158:TWT262164 UGP262158:UGP262164 UQL262158:UQL262164 VAH262158:VAH262164 VKD262158:VKD262164 VTZ262158:VTZ262164 WDV262158:WDV262164 WNR262158:WNR262164 WXN262158:WXN262164 BF327694:BF327700 LB327694:LB327700 UX327694:UX327700 AET327694:AET327700 AOP327694:AOP327700 AYL327694:AYL327700 BIH327694:BIH327700 BSD327694:BSD327700 CBZ327694:CBZ327700 CLV327694:CLV327700 CVR327694:CVR327700 DFN327694:DFN327700 DPJ327694:DPJ327700 DZF327694:DZF327700 EJB327694:EJB327700 ESX327694:ESX327700 FCT327694:FCT327700 FMP327694:FMP327700 FWL327694:FWL327700 GGH327694:GGH327700 GQD327694:GQD327700 GZZ327694:GZZ327700 HJV327694:HJV327700 HTR327694:HTR327700 IDN327694:IDN327700 INJ327694:INJ327700 IXF327694:IXF327700 JHB327694:JHB327700 JQX327694:JQX327700 KAT327694:KAT327700 KKP327694:KKP327700 KUL327694:KUL327700 LEH327694:LEH327700 LOD327694:LOD327700 LXZ327694:LXZ327700 MHV327694:MHV327700 MRR327694:MRR327700 NBN327694:NBN327700 NLJ327694:NLJ327700 NVF327694:NVF327700 OFB327694:OFB327700 OOX327694:OOX327700 OYT327694:OYT327700 PIP327694:PIP327700 PSL327694:PSL327700 QCH327694:QCH327700 QMD327694:QMD327700 QVZ327694:QVZ327700 RFV327694:RFV327700 RPR327694:RPR327700 RZN327694:RZN327700 SJJ327694:SJJ327700 STF327694:STF327700 TDB327694:TDB327700 TMX327694:TMX327700 TWT327694:TWT327700 UGP327694:UGP327700 UQL327694:UQL327700 VAH327694:VAH327700 VKD327694:VKD327700 VTZ327694:VTZ327700 WDV327694:WDV327700 WNR327694:WNR327700 WXN327694:WXN327700 BF393230:BF393236 LB393230:LB393236 UX393230:UX393236 AET393230:AET393236 AOP393230:AOP393236 AYL393230:AYL393236 BIH393230:BIH393236 BSD393230:BSD393236 CBZ393230:CBZ393236 CLV393230:CLV393236 CVR393230:CVR393236 DFN393230:DFN393236 DPJ393230:DPJ393236 DZF393230:DZF393236 EJB393230:EJB393236 ESX393230:ESX393236 FCT393230:FCT393236 FMP393230:FMP393236 FWL393230:FWL393236 GGH393230:GGH393236 GQD393230:GQD393236 GZZ393230:GZZ393236 HJV393230:HJV393236 HTR393230:HTR393236 IDN393230:IDN393236 INJ393230:INJ393236 IXF393230:IXF393236 JHB393230:JHB393236 JQX393230:JQX393236 KAT393230:KAT393236 KKP393230:KKP393236 KUL393230:KUL393236 LEH393230:LEH393236 LOD393230:LOD393236 LXZ393230:LXZ393236 MHV393230:MHV393236 MRR393230:MRR393236 NBN393230:NBN393236 NLJ393230:NLJ393236 NVF393230:NVF393236 OFB393230:OFB393236 OOX393230:OOX393236 OYT393230:OYT393236 PIP393230:PIP393236 PSL393230:PSL393236 QCH393230:QCH393236 QMD393230:QMD393236 QVZ393230:QVZ393236 RFV393230:RFV393236 RPR393230:RPR393236 RZN393230:RZN393236 SJJ393230:SJJ393236 STF393230:STF393236 TDB393230:TDB393236 TMX393230:TMX393236 TWT393230:TWT393236 UGP393230:UGP393236 UQL393230:UQL393236 VAH393230:VAH393236 VKD393230:VKD393236 VTZ393230:VTZ393236 WDV393230:WDV393236 WNR393230:WNR393236 WXN393230:WXN393236 BF458766:BF458772 LB458766:LB458772 UX458766:UX458772 AET458766:AET458772 AOP458766:AOP458772 AYL458766:AYL458772 BIH458766:BIH458772 BSD458766:BSD458772 CBZ458766:CBZ458772 CLV458766:CLV458772 CVR458766:CVR458772 DFN458766:DFN458772 DPJ458766:DPJ458772 DZF458766:DZF458772 EJB458766:EJB458772 ESX458766:ESX458772 FCT458766:FCT458772 FMP458766:FMP458772 FWL458766:FWL458772 GGH458766:GGH458772 GQD458766:GQD458772 GZZ458766:GZZ458772 HJV458766:HJV458772 HTR458766:HTR458772 IDN458766:IDN458772 INJ458766:INJ458772 IXF458766:IXF458772 JHB458766:JHB458772 JQX458766:JQX458772 KAT458766:KAT458772 KKP458766:KKP458772 KUL458766:KUL458772 LEH458766:LEH458772 LOD458766:LOD458772 LXZ458766:LXZ458772 MHV458766:MHV458772 MRR458766:MRR458772 NBN458766:NBN458772 NLJ458766:NLJ458772 NVF458766:NVF458772 OFB458766:OFB458772 OOX458766:OOX458772 OYT458766:OYT458772 PIP458766:PIP458772 PSL458766:PSL458772 QCH458766:QCH458772 QMD458766:QMD458772 QVZ458766:QVZ458772 RFV458766:RFV458772 RPR458766:RPR458772 RZN458766:RZN458772 SJJ458766:SJJ458772 STF458766:STF458772 TDB458766:TDB458772 TMX458766:TMX458772 TWT458766:TWT458772 UGP458766:UGP458772 UQL458766:UQL458772 VAH458766:VAH458772 VKD458766:VKD458772 VTZ458766:VTZ458772 WDV458766:WDV458772 WNR458766:WNR458772 WXN458766:WXN458772 BF524302:BF524308 LB524302:LB524308 UX524302:UX524308 AET524302:AET524308 AOP524302:AOP524308 AYL524302:AYL524308 BIH524302:BIH524308 BSD524302:BSD524308 CBZ524302:CBZ524308 CLV524302:CLV524308 CVR524302:CVR524308 DFN524302:DFN524308 DPJ524302:DPJ524308 DZF524302:DZF524308 EJB524302:EJB524308 ESX524302:ESX524308 FCT524302:FCT524308 FMP524302:FMP524308 FWL524302:FWL524308 GGH524302:GGH524308 GQD524302:GQD524308 GZZ524302:GZZ524308 HJV524302:HJV524308 HTR524302:HTR524308 IDN524302:IDN524308 INJ524302:INJ524308 IXF524302:IXF524308 JHB524302:JHB524308 JQX524302:JQX524308 KAT524302:KAT524308 KKP524302:KKP524308 KUL524302:KUL524308 LEH524302:LEH524308 LOD524302:LOD524308 LXZ524302:LXZ524308 MHV524302:MHV524308 MRR524302:MRR524308 NBN524302:NBN524308 NLJ524302:NLJ524308 NVF524302:NVF524308 OFB524302:OFB524308 OOX524302:OOX524308 OYT524302:OYT524308 PIP524302:PIP524308 PSL524302:PSL524308 QCH524302:QCH524308 QMD524302:QMD524308 QVZ524302:QVZ524308 RFV524302:RFV524308 RPR524302:RPR524308 RZN524302:RZN524308 SJJ524302:SJJ524308 STF524302:STF524308 TDB524302:TDB524308 TMX524302:TMX524308 TWT524302:TWT524308 UGP524302:UGP524308 UQL524302:UQL524308 VAH524302:VAH524308 VKD524302:VKD524308 VTZ524302:VTZ524308 WDV524302:WDV524308 WNR524302:WNR524308 WXN524302:WXN524308 BF589838:BF589844 LB589838:LB589844 UX589838:UX589844 AET589838:AET589844 AOP589838:AOP589844 AYL589838:AYL589844 BIH589838:BIH589844 BSD589838:BSD589844 CBZ589838:CBZ589844 CLV589838:CLV589844 CVR589838:CVR589844 DFN589838:DFN589844 DPJ589838:DPJ589844 DZF589838:DZF589844 EJB589838:EJB589844 ESX589838:ESX589844 FCT589838:FCT589844 FMP589838:FMP589844 FWL589838:FWL589844 GGH589838:GGH589844 GQD589838:GQD589844 GZZ589838:GZZ589844 HJV589838:HJV589844 HTR589838:HTR589844 IDN589838:IDN589844 INJ589838:INJ589844 IXF589838:IXF589844 JHB589838:JHB589844 JQX589838:JQX589844 KAT589838:KAT589844 KKP589838:KKP589844 KUL589838:KUL589844 LEH589838:LEH589844 LOD589838:LOD589844 LXZ589838:LXZ589844 MHV589838:MHV589844 MRR589838:MRR589844 NBN589838:NBN589844 NLJ589838:NLJ589844 NVF589838:NVF589844 OFB589838:OFB589844 OOX589838:OOX589844 OYT589838:OYT589844 PIP589838:PIP589844 PSL589838:PSL589844 QCH589838:QCH589844 QMD589838:QMD589844 QVZ589838:QVZ589844 RFV589838:RFV589844 RPR589838:RPR589844 RZN589838:RZN589844 SJJ589838:SJJ589844 STF589838:STF589844 TDB589838:TDB589844 TMX589838:TMX589844 TWT589838:TWT589844 UGP589838:UGP589844 UQL589838:UQL589844 VAH589838:VAH589844 VKD589838:VKD589844 VTZ589838:VTZ589844 WDV589838:WDV589844 WNR589838:WNR589844 WXN589838:WXN589844 BF655374:BF655380 LB655374:LB655380 UX655374:UX655380 AET655374:AET655380 AOP655374:AOP655380 AYL655374:AYL655380 BIH655374:BIH655380 BSD655374:BSD655380 CBZ655374:CBZ655380 CLV655374:CLV655380 CVR655374:CVR655380 DFN655374:DFN655380 DPJ655374:DPJ655380 DZF655374:DZF655380 EJB655374:EJB655380 ESX655374:ESX655380 FCT655374:FCT655380 FMP655374:FMP655380 FWL655374:FWL655380 GGH655374:GGH655380 GQD655374:GQD655380 GZZ655374:GZZ655380 HJV655374:HJV655380 HTR655374:HTR655380 IDN655374:IDN655380 INJ655374:INJ655380 IXF655374:IXF655380 JHB655374:JHB655380 JQX655374:JQX655380 KAT655374:KAT655380 KKP655374:KKP655380 KUL655374:KUL655380 LEH655374:LEH655380 LOD655374:LOD655380 LXZ655374:LXZ655380 MHV655374:MHV655380 MRR655374:MRR655380 NBN655374:NBN655380 NLJ655374:NLJ655380 NVF655374:NVF655380 OFB655374:OFB655380 OOX655374:OOX655380 OYT655374:OYT655380 PIP655374:PIP655380 PSL655374:PSL655380 QCH655374:QCH655380 QMD655374:QMD655380 QVZ655374:QVZ655380 RFV655374:RFV655380 RPR655374:RPR655380 RZN655374:RZN655380 SJJ655374:SJJ655380 STF655374:STF655380 TDB655374:TDB655380 TMX655374:TMX655380 TWT655374:TWT655380 UGP655374:UGP655380 UQL655374:UQL655380 VAH655374:VAH655380 VKD655374:VKD655380 VTZ655374:VTZ655380 WDV655374:WDV655380 WNR655374:WNR655380 WXN655374:WXN655380 BF720910:BF720916 LB720910:LB720916 UX720910:UX720916 AET720910:AET720916 AOP720910:AOP720916 AYL720910:AYL720916 BIH720910:BIH720916 BSD720910:BSD720916 CBZ720910:CBZ720916 CLV720910:CLV720916 CVR720910:CVR720916 DFN720910:DFN720916 DPJ720910:DPJ720916 DZF720910:DZF720916 EJB720910:EJB720916 ESX720910:ESX720916 FCT720910:FCT720916 FMP720910:FMP720916 FWL720910:FWL720916 GGH720910:GGH720916 GQD720910:GQD720916 GZZ720910:GZZ720916 HJV720910:HJV720916 HTR720910:HTR720916 IDN720910:IDN720916 INJ720910:INJ720916 IXF720910:IXF720916 JHB720910:JHB720916 JQX720910:JQX720916 KAT720910:KAT720916 KKP720910:KKP720916 KUL720910:KUL720916 LEH720910:LEH720916 LOD720910:LOD720916 LXZ720910:LXZ720916 MHV720910:MHV720916 MRR720910:MRR720916 NBN720910:NBN720916 NLJ720910:NLJ720916 NVF720910:NVF720916 OFB720910:OFB720916 OOX720910:OOX720916 OYT720910:OYT720916 PIP720910:PIP720916 PSL720910:PSL720916 QCH720910:QCH720916 QMD720910:QMD720916 QVZ720910:QVZ720916 RFV720910:RFV720916 RPR720910:RPR720916 RZN720910:RZN720916 SJJ720910:SJJ720916 STF720910:STF720916 TDB720910:TDB720916 TMX720910:TMX720916 TWT720910:TWT720916 UGP720910:UGP720916 UQL720910:UQL720916 VAH720910:VAH720916 VKD720910:VKD720916 VTZ720910:VTZ720916 WDV720910:WDV720916 WNR720910:WNR720916 WXN720910:WXN720916 BF786446:BF786452 LB786446:LB786452 UX786446:UX786452 AET786446:AET786452 AOP786446:AOP786452 AYL786446:AYL786452 BIH786446:BIH786452 BSD786446:BSD786452 CBZ786446:CBZ786452 CLV786446:CLV786452 CVR786446:CVR786452 DFN786446:DFN786452 DPJ786446:DPJ786452 DZF786446:DZF786452 EJB786446:EJB786452 ESX786446:ESX786452 FCT786446:FCT786452 FMP786446:FMP786452 FWL786446:FWL786452 GGH786446:GGH786452 GQD786446:GQD786452 GZZ786446:GZZ786452 HJV786446:HJV786452 HTR786446:HTR786452 IDN786446:IDN786452 INJ786446:INJ786452 IXF786446:IXF786452 JHB786446:JHB786452 JQX786446:JQX786452 KAT786446:KAT786452 KKP786446:KKP786452 KUL786446:KUL786452 LEH786446:LEH786452 LOD786446:LOD786452 LXZ786446:LXZ786452 MHV786446:MHV786452 MRR786446:MRR786452 NBN786446:NBN786452 NLJ786446:NLJ786452 NVF786446:NVF786452 OFB786446:OFB786452 OOX786446:OOX786452 OYT786446:OYT786452 PIP786446:PIP786452 PSL786446:PSL786452 QCH786446:QCH786452 QMD786446:QMD786452 QVZ786446:QVZ786452 RFV786446:RFV786452 RPR786446:RPR786452 RZN786446:RZN786452 SJJ786446:SJJ786452 STF786446:STF786452 TDB786446:TDB786452 TMX786446:TMX786452 TWT786446:TWT786452 UGP786446:UGP786452 UQL786446:UQL786452 VAH786446:VAH786452 VKD786446:VKD786452 VTZ786446:VTZ786452 WDV786446:WDV786452 WNR786446:WNR786452 WXN786446:WXN786452 BF851982:BF851988 LB851982:LB851988 UX851982:UX851988 AET851982:AET851988 AOP851982:AOP851988 AYL851982:AYL851988 BIH851982:BIH851988 BSD851982:BSD851988 CBZ851982:CBZ851988 CLV851982:CLV851988 CVR851982:CVR851988 DFN851982:DFN851988 DPJ851982:DPJ851988 DZF851982:DZF851988 EJB851982:EJB851988 ESX851982:ESX851988 FCT851982:FCT851988 FMP851982:FMP851988 FWL851982:FWL851988 GGH851982:GGH851988 GQD851982:GQD851988 GZZ851982:GZZ851988 HJV851982:HJV851988 HTR851982:HTR851988 IDN851982:IDN851988 INJ851982:INJ851988 IXF851982:IXF851988 JHB851982:JHB851988 JQX851982:JQX851988 KAT851982:KAT851988 KKP851982:KKP851988 KUL851982:KUL851988 LEH851982:LEH851988 LOD851982:LOD851988 LXZ851982:LXZ851988 MHV851982:MHV851988 MRR851982:MRR851988 NBN851982:NBN851988 NLJ851982:NLJ851988 NVF851982:NVF851988 OFB851982:OFB851988 OOX851982:OOX851988 OYT851982:OYT851988 PIP851982:PIP851988 PSL851982:PSL851988 QCH851982:QCH851988 QMD851982:QMD851988 QVZ851982:QVZ851988 RFV851982:RFV851988 RPR851982:RPR851988 RZN851982:RZN851988 SJJ851982:SJJ851988 STF851982:STF851988 TDB851982:TDB851988 TMX851982:TMX851988 TWT851982:TWT851988 UGP851982:UGP851988 UQL851982:UQL851988 VAH851982:VAH851988 VKD851982:VKD851988 VTZ851982:VTZ851988 WDV851982:WDV851988 WNR851982:WNR851988 WXN851982:WXN851988 BF917518:BF917524 LB917518:LB917524 UX917518:UX917524 AET917518:AET917524 AOP917518:AOP917524 AYL917518:AYL917524 BIH917518:BIH917524 BSD917518:BSD917524 CBZ917518:CBZ917524 CLV917518:CLV917524 CVR917518:CVR917524 DFN917518:DFN917524 DPJ917518:DPJ917524 DZF917518:DZF917524 EJB917518:EJB917524 ESX917518:ESX917524 FCT917518:FCT917524 FMP917518:FMP917524 FWL917518:FWL917524 GGH917518:GGH917524 GQD917518:GQD917524 GZZ917518:GZZ917524 HJV917518:HJV917524 HTR917518:HTR917524 IDN917518:IDN917524 INJ917518:INJ917524 IXF917518:IXF917524 JHB917518:JHB917524 JQX917518:JQX917524 KAT917518:KAT917524 KKP917518:KKP917524 KUL917518:KUL917524 LEH917518:LEH917524 LOD917518:LOD917524 LXZ917518:LXZ917524 MHV917518:MHV917524 MRR917518:MRR917524 NBN917518:NBN917524 NLJ917518:NLJ917524 NVF917518:NVF917524 OFB917518:OFB917524 OOX917518:OOX917524 OYT917518:OYT917524 PIP917518:PIP917524 PSL917518:PSL917524 QCH917518:QCH917524 QMD917518:QMD917524 QVZ917518:QVZ917524 RFV917518:RFV917524 RPR917518:RPR917524 RZN917518:RZN917524 SJJ917518:SJJ917524 STF917518:STF917524 TDB917518:TDB917524 TMX917518:TMX917524 TWT917518:TWT917524 UGP917518:UGP917524 UQL917518:UQL917524 VAH917518:VAH917524 VKD917518:VKD917524 VTZ917518:VTZ917524 WDV917518:WDV917524 WNR917518:WNR917524 WXN917518:WXN917524 BF983054:BF983060 LB983054:LB983060 UX983054:UX983060 AET983054:AET983060 AOP983054:AOP983060 AYL983054:AYL983060 BIH983054:BIH983060 BSD983054:BSD983060 CBZ983054:CBZ983060 CLV983054:CLV983060 CVR983054:CVR983060 DFN983054:DFN983060 DPJ983054:DPJ983060 DZF983054:DZF983060 EJB983054:EJB983060 ESX983054:ESX983060 FCT983054:FCT983060 FMP983054:FMP983060 FWL983054:FWL983060 GGH983054:GGH983060 GQD983054:GQD983060 GZZ983054:GZZ983060 HJV983054:HJV983060 HTR983054:HTR983060 IDN983054:IDN983060 INJ983054:INJ983060 IXF983054:IXF983060 JHB983054:JHB983060 JQX983054:JQX983060 KAT983054:KAT983060 KKP983054:KKP983060 KUL983054:KUL983060 LEH983054:LEH983060 LOD983054:LOD983060 LXZ983054:LXZ983060 MHV983054:MHV983060 MRR983054:MRR983060 NBN983054:NBN983060 NLJ983054:NLJ983060 NVF983054:NVF983060 OFB983054:OFB983060 OOX983054:OOX983060 OYT983054:OYT983060 PIP983054:PIP983060 PSL983054:PSL983060 QCH983054:QCH983060 QMD983054:QMD983060 QVZ983054:QVZ983060 RFV983054:RFV983060 RPR983054:RPR983060 RZN983054:RZN983060 SJJ983054:SJJ983060 STF983054:STF983060 TDB983054:TDB983060 TMX983054:TMX983060 TWT983054:TWT983060 UGP983054:UGP983060 UQL983054:UQL983060 VAH983054:VAH983060 VKD983054:VKD983060 VTZ983054:VTZ983060 WDV983054:WDV983060 LB18:LB24 WXN18:WXN24 WNR18:WNR24 WDV18:WDV24 VTZ18:VTZ24 VKD18:VKD24 VAH18:VAH24 UQL18:UQL24 UGP18:UGP24 TWT18:TWT24 TMX18:TMX24 TDB18:TDB24 STF18:STF24 SJJ18:SJJ24 RZN18:RZN24 RPR18:RPR24 RFV18:RFV24 QVZ18:QVZ24 QMD18:QMD24 QCH18:QCH24 PSL18:PSL24 PIP18:PIP24 OYT18:OYT24 OOX18:OOX24 OFB18:OFB24 NVF18:NVF24 NLJ18:NLJ24 NBN18:NBN24 MRR18:MRR24 MHV18:MHV24 LXZ18:LXZ24 LOD18:LOD24 LEH18:LEH24 KUL18:KUL24 KKP18:KKP24 KAT18:KAT24 JQX18:JQX24 JHB18:JHB24 IXF18:IXF24 INJ18:INJ24 IDN18:IDN24 HTR18:HTR24 HJV18:HJV24 GZZ18:GZZ24 GQD18:GQD24 GGH18:GGH24 FWL18:FWL24 FMP18:FMP24 FCT18:FCT24 ESX18:ESX24 EJB18:EJB24 DZF18:DZF24 DPJ18:DPJ24 DFN18:DFN24 CVR18:CVR24 CLV18:CLV24 CBZ18:CBZ24 BSD18:BSD24 BIH18:BIH24 AYL18:AYL24 AOP18:AOP24 AET18:AET24 UX18:UX24">
      <formula1>900</formula1>
    </dataValidation>
    <dataValidation type="list" allowBlank="1" showInputMessage="1" showErrorMessage="1" errorTitle="Ошибка" error="Выберите значение из списка" sqref="WXD983060 M65556 KR65556 UN65556 AEJ65556 AOF65556 AYB65556 BHX65556 BRT65556 CBP65556 CLL65556 CVH65556 DFD65556 DOZ65556 DYV65556 EIR65556 ESN65556 FCJ65556 FMF65556 FWB65556 GFX65556 GPT65556 GZP65556 HJL65556 HTH65556 IDD65556 IMZ65556 IWV65556 JGR65556 JQN65556 KAJ65556 KKF65556 KUB65556 LDX65556 LNT65556 LXP65556 MHL65556 MRH65556 NBD65556 NKZ65556 NUV65556 OER65556 OON65556 OYJ65556 PIF65556 PSB65556 QBX65556 QLT65556 QVP65556 RFL65556 RPH65556 RZD65556 SIZ65556 SSV65556 TCR65556 TMN65556 TWJ65556 UGF65556 UQB65556 UZX65556 VJT65556 VTP65556 WDL65556 WNH65556 WXD65556 M131092 KR131092 UN131092 AEJ131092 AOF131092 AYB131092 BHX131092 BRT131092 CBP131092 CLL131092 CVH131092 DFD131092 DOZ131092 DYV131092 EIR131092 ESN131092 FCJ131092 FMF131092 FWB131092 GFX131092 GPT131092 GZP131092 HJL131092 HTH131092 IDD131092 IMZ131092 IWV131092 JGR131092 JQN131092 KAJ131092 KKF131092 KUB131092 LDX131092 LNT131092 LXP131092 MHL131092 MRH131092 NBD131092 NKZ131092 NUV131092 OER131092 OON131092 OYJ131092 PIF131092 PSB131092 QBX131092 QLT131092 QVP131092 RFL131092 RPH131092 RZD131092 SIZ131092 SSV131092 TCR131092 TMN131092 TWJ131092 UGF131092 UQB131092 UZX131092 VJT131092 VTP131092 WDL131092 WNH131092 WXD131092 M196628 KR196628 UN196628 AEJ196628 AOF196628 AYB196628 BHX196628 BRT196628 CBP196628 CLL196628 CVH196628 DFD196628 DOZ196628 DYV196628 EIR196628 ESN196628 FCJ196628 FMF196628 FWB196628 GFX196628 GPT196628 GZP196628 HJL196628 HTH196628 IDD196628 IMZ196628 IWV196628 JGR196628 JQN196628 KAJ196628 KKF196628 KUB196628 LDX196628 LNT196628 LXP196628 MHL196628 MRH196628 NBD196628 NKZ196628 NUV196628 OER196628 OON196628 OYJ196628 PIF196628 PSB196628 QBX196628 QLT196628 QVP196628 RFL196628 RPH196628 RZD196628 SIZ196628 SSV196628 TCR196628 TMN196628 TWJ196628 UGF196628 UQB196628 UZX196628 VJT196628 VTP196628 WDL196628 WNH196628 WXD196628 M262164 KR262164 UN262164 AEJ262164 AOF262164 AYB262164 BHX262164 BRT262164 CBP262164 CLL262164 CVH262164 DFD262164 DOZ262164 DYV262164 EIR262164 ESN262164 FCJ262164 FMF262164 FWB262164 GFX262164 GPT262164 GZP262164 HJL262164 HTH262164 IDD262164 IMZ262164 IWV262164 JGR262164 JQN262164 KAJ262164 KKF262164 KUB262164 LDX262164 LNT262164 LXP262164 MHL262164 MRH262164 NBD262164 NKZ262164 NUV262164 OER262164 OON262164 OYJ262164 PIF262164 PSB262164 QBX262164 QLT262164 QVP262164 RFL262164 RPH262164 RZD262164 SIZ262164 SSV262164 TCR262164 TMN262164 TWJ262164 UGF262164 UQB262164 UZX262164 VJT262164 VTP262164 WDL262164 WNH262164 WXD262164 M327700 KR327700 UN327700 AEJ327700 AOF327700 AYB327700 BHX327700 BRT327700 CBP327700 CLL327700 CVH327700 DFD327700 DOZ327700 DYV327700 EIR327700 ESN327700 FCJ327700 FMF327700 FWB327700 GFX327700 GPT327700 GZP327700 HJL327700 HTH327700 IDD327700 IMZ327700 IWV327700 JGR327700 JQN327700 KAJ327700 KKF327700 KUB327700 LDX327700 LNT327700 LXP327700 MHL327700 MRH327700 NBD327700 NKZ327700 NUV327700 OER327700 OON327700 OYJ327700 PIF327700 PSB327700 QBX327700 QLT327700 QVP327700 RFL327700 RPH327700 RZD327700 SIZ327700 SSV327700 TCR327700 TMN327700 TWJ327700 UGF327700 UQB327700 UZX327700 VJT327700 VTP327700 WDL327700 WNH327700 WXD327700 M393236 KR393236 UN393236 AEJ393236 AOF393236 AYB393236 BHX393236 BRT393236 CBP393236 CLL393236 CVH393236 DFD393236 DOZ393236 DYV393236 EIR393236 ESN393236 FCJ393236 FMF393236 FWB393236 GFX393236 GPT393236 GZP393236 HJL393236 HTH393236 IDD393236 IMZ393236 IWV393236 JGR393236 JQN393236 KAJ393236 KKF393236 KUB393236 LDX393236 LNT393236 LXP393236 MHL393236 MRH393236 NBD393236 NKZ393236 NUV393236 OER393236 OON393236 OYJ393236 PIF393236 PSB393236 QBX393236 QLT393236 QVP393236 RFL393236 RPH393236 RZD393236 SIZ393236 SSV393236 TCR393236 TMN393236 TWJ393236 UGF393236 UQB393236 UZX393236 VJT393236 VTP393236 WDL393236 WNH393236 WXD393236 M458772 KR458772 UN458772 AEJ458772 AOF458772 AYB458772 BHX458772 BRT458772 CBP458772 CLL458772 CVH458772 DFD458772 DOZ458772 DYV458772 EIR458772 ESN458772 FCJ458772 FMF458772 FWB458772 GFX458772 GPT458772 GZP458772 HJL458772 HTH458772 IDD458772 IMZ458772 IWV458772 JGR458772 JQN458772 KAJ458772 KKF458772 KUB458772 LDX458772 LNT458772 LXP458772 MHL458772 MRH458772 NBD458772 NKZ458772 NUV458772 OER458772 OON458772 OYJ458772 PIF458772 PSB458772 QBX458772 QLT458772 QVP458772 RFL458772 RPH458772 RZD458772 SIZ458772 SSV458772 TCR458772 TMN458772 TWJ458772 UGF458772 UQB458772 UZX458772 VJT458772 VTP458772 WDL458772 WNH458772 WXD458772 M524308 KR524308 UN524308 AEJ524308 AOF524308 AYB524308 BHX524308 BRT524308 CBP524308 CLL524308 CVH524308 DFD524308 DOZ524308 DYV524308 EIR524308 ESN524308 FCJ524308 FMF524308 FWB524308 GFX524308 GPT524308 GZP524308 HJL524308 HTH524308 IDD524308 IMZ524308 IWV524308 JGR524308 JQN524308 KAJ524308 KKF524308 KUB524308 LDX524308 LNT524308 LXP524308 MHL524308 MRH524308 NBD524308 NKZ524308 NUV524308 OER524308 OON524308 OYJ524308 PIF524308 PSB524308 QBX524308 QLT524308 QVP524308 RFL524308 RPH524308 RZD524308 SIZ524308 SSV524308 TCR524308 TMN524308 TWJ524308 UGF524308 UQB524308 UZX524308 VJT524308 VTP524308 WDL524308 WNH524308 WXD524308 M589844 KR589844 UN589844 AEJ589844 AOF589844 AYB589844 BHX589844 BRT589844 CBP589844 CLL589844 CVH589844 DFD589844 DOZ589844 DYV589844 EIR589844 ESN589844 FCJ589844 FMF589844 FWB589844 GFX589844 GPT589844 GZP589844 HJL589844 HTH589844 IDD589844 IMZ589844 IWV589844 JGR589844 JQN589844 KAJ589844 KKF589844 KUB589844 LDX589844 LNT589844 LXP589844 MHL589844 MRH589844 NBD589844 NKZ589844 NUV589844 OER589844 OON589844 OYJ589844 PIF589844 PSB589844 QBX589844 QLT589844 QVP589844 RFL589844 RPH589844 RZD589844 SIZ589844 SSV589844 TCR589844 TMN589844 TWJ589844 UGF589844 UQB589844 UZX589844 VJT589844 VTP589844 WDL589844 WNH589844 WXD589844 M655380 KR655380 UN655380 AEJ655380 AOF655380 AYB655380 BHX655380 BRT655380 CBP655380 CLL655380 CVH655380 DFD655380 DOZ655380 DYV655380 EIR655380 ESN655380 FCJ655380 FMF655380 FWB655380 GFX655380 GPT655380 GZP655380 HJL655380 HTH655380 IDD655380 IMZ655380 IWV655380 JGR655380 JQN655380 KAJ655380 KKF655380 KUB655380 LDX655380 LNT655380 LXP655380 MHL655380 MRH655380 NBD655380 NKZ655380 NUV655380 OER655380 OON655380 OYJ655380 PIF655380 PSB655380 QBX655380 QLT655380 QVP655380 RFL655380 RPH655380 RZD655380 SIZ655380 SSV655380 TCR655380 TMN655380 TWJ655380 UGF655380 UQB655380 UZX655380 VJT655380 VTP655380 WDL655380 WNH655380 WXD655380 M720916 KR720916 UN720916 AEJ720916 AOF720916 AYB720916 BHX720916 BRT720916 CBP720916 CLL720916 CVH720916 DFD720916 DOZ720916 DYV720916 EIR720916 ESN720916 FCJ720916 FMF720916 FWB720916 GFX720916 GPT720916 GZP720916 HJL720916 HTH720916 IDD720916 IMZ720916 IWV720916 JGR720916 JQN720916 KAJ720916 KKF720916 KUB720916 LDX720916 LNT720916 LXP720916 MHL720916 MRH720916 NBD720916 NKZ720916 NUV720916 OER720916 OON720916 OYJ720916 PIF720916 PSB720916 QBX720916 QLT720916 QVP720916 RFL720916 RPH720916 RZD720916 SIZ720916 SSV720916 TCR720916 TMN720916 TWJ720916 UGF720916 UQB720916 UZX720916 VJT720916 VTP720916 WDL720916 WNH720916 WXD720916 M786452 KR786452 UN786452 AEJ786452 AOF786452 AYB786452 BHX786452 BRT786452 CBP786452 CLL786452 CVH786452 DFD786452 DOZ786452 DYV786452 EIR786452 ESN786452 FCJ786452 FMF786452 FWB786452 GFX786452 GPT786452 GZP786452 HJL786452 HTH786452 IDD786452 IMZ786452 IWV786452 JGR786452 JQN786452 KAJ786452 KKF786452 KUB786452 LDX786452 LNT786452 LXP786452 MHL786452 MRH786452 NBD786452 NKZ786452 NUV786452 OER786452 OON786452 OYJ786452 PIF786452 PSB786452 QBX786452 QLT786452 QVP786452 RFL786452 RPH786452 RZD786452 SIZ786452 SSV786452 TCR786452 TMN786452 TWJ786452 UGF786452 UQB786452 UZX786452 VJT786452 VTP786452 WDL786452 WNH786452 WXD786452 M851988 KR851988 UN851988 AEJ851988 AOF851988 AYB851988 BHX851988 BRT851988 CBP851988 CLL851988 CVH851988 DFD851988 DOZ851988 DYV851988 EIR851988 ESN851988 FCJ851988 FMF851988 FWB851988 GFX851988 GPT851988 GZP851988 HJL851988 HTH851988 IDD851988 IMZ851988 IWV851988 JGR851988 JQN851988 KAJ851988 KKF851988 KUB851988 LDX851988 LNT851988 LXP851988 MHL851988 MRH851988 NBD851988 NKZ851988 NUV851988 OER851988 OON851988 OYJ851988 PIF851988 PSB851988 QBX851988 QLT851988 QVP851988 RFL851988 RPH851988 RZD851988 SIZ851988 SSV851988 TCR851988 TMN851988 TWJ851988 UGF851988 UQB851988 UZX851988 VJT851988 VTP851988 WDL851988 WNH851988 WXD851988 M917524 KR917524 UN917524 AEJ917524 AOF917524 AYB917524 BHX917524 BRT917524 CBP917524 CLL917524 CVH917524 DFD917524 DOZ917524 DYV917524 EIR917524 ESN917524 FCJ917524 FMF917524 FWB917524 GFX917524 GPT917524 GZP917524 HJL917524 HTH917524 IDD917524 IMZ917524 IWV917524 JGR917524 JQN917524 KAJ917524 KKF917524 KUB917524 LDX917524 LNT917524 LXP917524 MHL917524 MRH917524 NBD917524 NKZ917524 NUV917524 OER917524 OON917524 OYJ917524 PIF917524 PSB917524 QBX917524 QLT917524 QVP917524 RFL917524 RPH917524 RZD917524 SIZ917524 SSV917524 TCR917524 TMN917524 TWJ917524 UGF917524 UQB917524 UZX917524 VJT917524 VTP917524 WDL917524 WNH917524 WXD917524 M983060 KR983060 UN983060 AEJ983060 AOF983060 AYB983060 BHX983060 BRT983060 CBP983060 CLL983060 CVH983060 DFD983060 DOZ983060 DYV983060 EIR983060 ESN983060 FCJ983060 FMF983060 FWB983060 GFX983060 GPT983060 GZP983060 HJL983060 HTH983060 IDD983060 IMZ983060 IWV983060 JGR983060 JQN983060 KAJ983060 KKF983060 KUB983060 LDX983060 LNT983060 LXP983060 MHL983060 MRH983060 NBD983060 NKZ983060 NUV983060 OER983060 OON983060 OYJ983060 PIF983060 PSB983060 QBX983060 QLT983060 QVP983060 RFL983060 RPH983060 RZD983060 SIZ983060 SSV983060 TCR983060 TMN983060 TWJ983060 UGF983060 UQB983060 UZX983060 VJT983060 VTP983060 WDL983060 WNH983060 M24 WXD24 WNH24 WDL24 VTP24 VJT24 UZX24 UQB24 UGF24 TWJ24 TMN24 TCR24 SSV24 SIZ24 RZD24 RPH24 RFL24 QVP24 QLT24 QBX24 PSB24 PIF24 OYJ24 OON24 OER24 NUV24 NKZ24 NBD24 MRH24 MHL24 LXP24 LNT24 LDX24 KUB24 KKF24 KAJ24 JQN24 JGR24 IWV24 IMZ24 IDD24 HTH24 HJL24 GZP24 GPT24 GFX24 FWB24 FMF24 FCJ24 ESN24 EIR24 DYV24 DOZ24 DFD24 CVH24 CLL24 CBP24 BRT24 BHX24 AYB24 AOF24 AEJ24 UN24 KR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56:T65557 KY65556:KY65557 UU65556:UU65557 AEQ65556:AEQ65557 AOM65556:AOM65557 AYI65556:AYI65557 BIE65556:BIE65557 BSA65556:BSA65557 CBW65556:CBW65557 CLS65556:CLS65557 CVO65556:CVO65557 DFK65556:DFK65557 DPG65556:DPG65557 DZC65556:DZC65557 EIY65556:EIY65557 ESU65556:ESU65557 FCQ65556:FCQ65557 FMM65556:FMM65557 FWI65556:FWI65557 GGE65556:GGE65557 GQA65556:GQA65557 GZW65556:GZW65557 HJS65556:HJS65557 HTO65556:HTO65557 IDK65556:IDK65557 ING65556:ING65557 IXC65556:IXC65557 JGY65556:JGY65557 JQU65556:JQU65557 KAQ65556:KAQ65557 KKM65556:KKM65557 KUI65556:KUI65557 LEE65556:LEE65557 LOA65556:LOA65557 LXW65556:LXW65557 MHS65556:MHS65557 MRO65556:MRO65557 NBK65556:NBK65557 NLG65556:NLG65557 NVC65556:NVC65557 OEY65556:OEY65557 OOU65556:OOU65557 OYQ65556:OYQ65557 PIM65556:PIM65557 PSI65556:PSI65557 QCE65556:QCE65557 QMA65556:QMA65557 QVW65556:QVW65557 RFS65556:RFS65557 RPO65556:RPO65557 RZK65556:RZK65557 SJG65556:SJG65557 STC65556:STC65557 TCY65556:TCY65557 TMU65556:TMU65557 TWQ65556:TWQ65557 UGM65556:UGM65557 UQI65556:UQI65557 VAE65556:VAE65557 VKA65556:VKA65557 VTW65556:VTW65557 WDS65556:WDS65557 WNO65556:WNO65557 WXK65556:WXK65557 T131092:T131093 KY131092:KY131093 UU131092:UU131093 AEQ131092:AEQ131093 AOM131092:AOM131093 AYI131092:AYI131093 BIE131092:BIE131093 BSA131092:BSA131093 CBW131092:CBW131093 CLS131092:CLS131093 CVO131092:CVO131093 DFK131092:DFK131093 DPG131092:DPG131093 DZC131092:DZC131093 EIY131092:EIY131093 ESU131092:ESU131093 FCQ131092:FCQ131093 FMM131092:FMM131093 FWI131092:FWI131093 GGE131092:GGE131093 GQA131092:GQA131093 GZW131092:GZW131093 HJS131092:HJS131093 HTO131092:HTO131093 IDK131092:IDK131093 ING131092:ING131093 IXC131092:IXC131093 JGY131092:JGY131093 JQU131092:JQU131093 KAQ131092:KAQ131093 KKM131092:KKM131093 KUI131092:KUI131093 LEE131092:LEE131093 LOA131092:LOA131093 LXW131092:LXW131093 MHS131092:MHS131093 MRO131092:MRO131093 NBK131092:NBK131093 NLG131092:NLG131093 NVC131092:NVC131093 OEY131092:OEY131093 OOU131092:OOU131093 OYQ131092:OYQ131093 PIM131092:PIM131093 PSI131092:PSI131093 QCE131092:QCE131093 QMA131092:QMA131093 QVW131092:QVW131093 RFS131092:RFS131093 RPO131092:RPO131093 RZK131092:RZK131093 SJG131092:SJG131093 STC131092:STC131093 TCY131092:TCY131093 TMU131092:TMU131093 TWQ131092:TWQ131093 UGM131092:UGM131093 UQI131092:UQI131093 VAE131092:VAE131093 VKA131092:VKA131093 VTW131092:VTW131093 WDS131092:WDS131093 WNO131092:WNO131093 WXK131092:WXK131093 T196628:T196629 KY196628:KY196629 UU196628:UU196629 AEQ196628:AEQ196629 AOM196628:AOM196629 AYI196628:AYI196629 BIE196628:BIE196629 BSA196628:BSA196629 CBW196628:CBW196629 CLS196628:CLS196629 CVO196628:CVO196629 DFK196628:DFK196629 DPG196628:DPG196629 DZC196628:DZC196629 EIY196628:EIY196629 ESU196628:ESU196629 FCQ196628:FCQ196629 FMM196628:FMM196629 FWI196628:FWI196629 GGE196628:GGE196629 GQA196628:GQA196629 GZW196628:GZW196629 HJS196628:HJS196629 HTO196628:HTO196629 IDK196628:IDK196629 ING196628:ING196629 IXC196628:IXC196629 JGY196628:JGY196629 JQU196628:JQU196629 KAQ196628:KAQ196629 KKM196628:KKM196629 KUI196628:KUI196629 LEE196628:LEE196629 LOA196628:LOA196629 LXW196628:LXW196629 MHS196628:MHS196629 MRO196628:MRO196629 NBK196628:NBK196629 NLG196628:NLG196629 NVC196628:NVC196629 OEY196628:OEY196629 OOU196628:OOU196629 OYQ196628:OYQ196629 PIM196628:PIM196629 PSI196628:PSI196629 QCE196628:QCE196629 QMA196628:QMA196629 QVW196628:QVW196629 RFS196628:RFS196629 RPO196628:RPO196629 RZK196628:RZK196629 SJG196628:SJG196629 STC196628:STC196629 TCY196628:TCY196629 TMU196628:TMU196629 TWQ196628:TWQ196629 UGM196628:UGM196629 UQI196628:UQI196629 VAE196628:VAE196629 VKA196628:VKA196629 VTW196628:VTW196629 WDS196628:WDS196629 WNO196628:WNO196629 WXK196628:WXK196629 T262164:T262165 KY262164:KY262165 UU262164:UU262165 AEQ262164:AEQ262165 AOM262164:AOM262165 AYI262164:AYI262165 BIE262164:BIE262165 BSA262164:BSA262165 CBW262164:CBW262165 CLS262164:CLS262165 CVO262164:CVO262165 DFK262164:DFK262165 DPG262164:DPG262165 DZC262164:DZC262165 EIY262164:EIY262165 ESU262164:ESU262165 FCQ262164:FCQ262165 FMM262164:FMM262165 FWI262164:FWI262165 GGE262164:GGE262165 GQA262164:GQA262165 GZW262164:GZW262165 HJS262164:HJS262165 HTO262164:HTO262165 IDK262164:IDK262165 ING262164:ING262165 IXC262164:IXC262165 JGY262164:JGY262165 JQU262164:JQU262165 KAQ262164:KAQ262165 KKM262164:KKM262165 KUI262164:KUI262165 LEE262164:LEE262165 LOA262164:LOA262165 LXW262164:LXW262165 MHS262164:MHS262165 MRO262164:MRO262165 NBK262164:NBK262165 NLG262164:NLG262165 NVC262164:NVC262165 OEY262164:OEY262165 OOU262164:OOU262165 OYQ262164:OYQ262165 PIM262164:PIM262165 PSI262164:PSI262165 QCE262164:QCE262165 QMA262164:QMA262165 QVW262164:QVW262165 RFS262164:RFS262165 RPO262164:RPO262165 RZK262164:RZK262165 SJG262164:SJG262165 STC262164:STC262165 TCY262164:TCY262165 TMU262164:TMU262165 TWQ262164:TWQ262165 UGM262164:UGM262165 UQI262164:UQI262165 VAE262164:VAE262165 VKA262164:VKA262165 VTW262164:VTW262165 WDS262164:WDS262165 WNO262164:WNO262165 WXK262164:WXK262165 T327700:T327701 KY327700:KY327701 UU327700:UU327701 AEQ327700:AEQ327701 AOM327700:AOM327701 AYI327700:AYI327701 BIE327700:BIE327701 BSA327700:BSA327701 CBW327700:CBW327701 CLS327700:CLS327701 CVO327700:CVO327701 DFK327700:DFK327701 DPG327700:DPG327701 DZC327700:DZC327701 EIY327700:EIY327701 ESU327700:ESU327701 FCQ327700:FCQ327701 FMM327700:FMM327701 FWI327700:FWI327701 GGE327700:GGE327701 GQA327700:GQA327701 GZW327700:GZW327701 HJS327700:HJS327701 HTO327700:HTO327701 IDK327700:IDK327701 ING327700:ING327701 IXC327700:IXC327701 JGY327700:JGY327701 JQU327700:JQU327701 KAQ327700:KAQ327701 KKM327700:KKM327701 KUI327700:KUI327701 LEE327700:LEE327701 LOA327700:LOA327701 LXW327700:LXW327701 MHS327700:MHS327701 MRO327700:MRO327701 NBK327700:NBK327701 NLG327700:NLG327701 NVC327700:NVC327701 OEY327700:OEY327701 OOU327700:OOU327701 OYQ327700:OYQ327701 PIM327700:PIM327701 PSI327700:PSI327701 QCE327700:QCE327701 QMA327700:QMA327701 QVW327700:QVW327701 RFS327700:RFS327701 RPO327700:RPO327701 RZK327700:RZK327701 SJG327700:SJG327701 STC327700:STC327701 TCY327700:TCY327701 TMU327700:TMU327701 TWQ327700:TWQ327701 UGM327700:UGM327701 UQI327700:UQI327701 VAE327700:VAE327701 VKA327700:VKA327701 VTW327700:VTW327701 WDS327700:WDS327701 WNO327700:WNO327701 WXK327700:WXK327701 T393236:T393237 KY393236:KY393237 UU393236:UU393237 AEQ393236:AEQ393237 AOM393236:AOM393237 AYI393236:AYI393237 BIE393236:BIE393237 BSA393236:BSA393237 CBW393236:CBW393237 CLS393236:CLS393237 CVO393236:CVO393237 DFK393236:DFK393237 DPG393236:DPG393237 DZC393236:DZC393237 EIY393236:EIY393237 ESU393236:ESU393237 FCQ393236:FCQ393237 FMM393236:FMM393237 FWI393236:FWI393237 GGE393236:GGE393237 GQA393236:GQA393237 GZW393236:GZW393237 HJS393236:HJS393237 HTO393236:HTO393237 IDK393236:IDK393237 ING393236:ING393237 IXC393236:IXC393237 JGY393236:JGY393237 JQU393236:JQU393237 KAQ393236:KAQ393237 KKM393236:KKM393237 KUI393236:KUI393237 LEE393236:LEE393237 LOA393236:LOA393237 LXW393236:LXW393237 MHS393236:MHS393237 MRO393236:MRO393237 NBK393236:NBK393237 NLG393236:NLG393237 NVC393236:NVC393237 OEY393236:OEY393237 OOU393236:OOU393237 OYQ393236:OYQ393237 PIM393236:PIM393237 PSI393236:PSI393237 QCE393236:QCE393237 QMA393236:QMA393237 QVW393236:QVW393237 RFS393236:RFS393237 RPO393236:RPO393237 RZK393236:RZK393237 SJG393236:SJG393237 STC393236:STC393237 TCY393236:TCY393237 TMU393236:TMU393237 TWQ393236:TWQ393237 UGM393236:UGM393237 UQI393236:UQI393237 VAE393236:VAE393237 VKA393236:VKA393237 VTW393236:VTW393237 WDS393236:WDS393237 WNO393236:WNO393237 WXK393236:WXK393237 T458772:T458773 KY458772:KY458773 UU458772:UU458773 AEQ458772:AEQ458773 AOM458772:AOM458773 AYI458772:AYI458773 BIE458772:BIE458773 BSA458772:BSA458773 CBW458772:CBW458773 CLS458772:CLS458773 CVO458772:CVO458773 DFK458772:DFK458773 DPG458772:DPG458773 DZC458772:DZC458773 EIY458772:EIY458773 ESU458772:ESU458773 FCQ458772:FCQ458773 FMM458772:FMM458773 FWI458772:FWI458773 GGE458772:GGE458773 GQA458772:GQA458773 GZW458772:GZW458773 HJS458772:HJS458773 HTO458772:HTO458773 IDK458772:IDK458773 ING458772:ING458773 IXC458772:IXC458773 JGY458772:JGY458773 JQU458772:JQU458773 KAQ458772:KAQ458773 KKM458772:KKM458773 KUI458772:KUI458773 LEE458772:LEE458773 LOA458772:LOA458773 LXW458772:LXW458773 MHS458772:MHS458773 MRO458772:MRO458773 NBK458772:NBK458773 NLG458772:NLG458773 NVC458772:NVC458773 OEY458772:OEY458773 OOU458772:OOU458773 OYQ458772:OYQ458773 PIM458772:PIM458773 PSI458772:PSI458773 QCE458772:QCE458773 QMA458772:QMA458773 QVW458772:QVW458773 RFS458772:RFS458773 RPO458772:RPO458773 RZK458772:RZK458773 SJG458772:SJG458773 STC458772:STC458773 TCY458772:TCY458773 TMU458772:TMU458773 TWQ458772:TWQ458773 UGM458772:UGM458773 UQI458772:UQI458773 VAE458772:VAE458773 VKA458772:VKA458773 VTW458772:VTW458773 WDS458772:WDS458773 WNO458772:WNO458773 WXK458772:WXK458773 T524308:T524309 KY524308:KY524309 UU524308:UU524309 AEQ524308:AEQ524309 AOM524308:AOM524309 AYI524308:AYI524309 BIE524308:BIE524309 BSA524308:BSA524309 CBW524308:CBW524309 CLS524308:CLS524309 CVO524308:CVO524309 DFK524308:DFK524309 DPG524308:DPG524309 DZC524308:DZC524309 EIY524308:EIY524309 ESU524308:ESU524309 FCQ524308:FCQ524309 FMM524308:FMM524309 FWI524308:FWI524309 GGE524308:GGE524309 GQA524308:GQA524309 GZW524308:GZW524309 HJS524308:HJS524309 HTO524308:HTO524309 IDK524308:IDK524309 ING524308:ING524309 IXC524308:IXC524309 JGY524308:JGY524309 JQU524308:JQU524309 KAQ524308:KAQ524309 KKM524308:KKM524309 KUI524308:KUI524309 LEE524308:LEE524309 LOA524308:LOA524309 LXW524308:LXW524309 MHS524308:MHS524309 MRO524308:MRO524309 NBK524308:NBK524309 NLG524308:NLG524309 NVC524308:NVC524309 OEY524308:OEY524309 OOU524308:OOU524309 OYQ524308:OYQ524309 PIM524308:PIM524309 PSI524308:PSI524309 QCE524308:QCE524309 QMA524308:QMA524309 QVW524308:QVW524309 RFS524308:RFS524309 RPO524308:RPO524309 RZK524308:RZK524309 SJG524308:SJG524309 STC524308:STC524309 TCY524308:TCY524309 TMU524308:TMU524309 TWQ524308:TWQ524309 UGM524308:UGM524309 UQI524308:UQI524309 VAE524308:VAE524309 VKA524308:VKA524309 VTW524308:VTW524309 WDS524308:WDS524309 WNO524308:WNO524309 WXK524308:WXK524309 T589844:T589845 KY589844:KY589845 UU589844:UU589845 AEQ589844:AEQ589845 AOM589844:AOM589845 AYI589844:AYI589845 BIE589844:BIE589845 BSA589844:BSA589845 CBW589844:CBW589845 CLS589844:CLS589845 CVO589844:CVO589845 DFK589844:DFK589845 DPG589844:DPG589845 DZC589844:DZC589845 EIY589844:EIY589845 ESU589844:ESU589845 FCQ589844:FCQ589845 FMM589844:FMM589845 FWI589844:FWI589845 GGE589844:GGE589845 GQA589844:GQA589845 GZW589844:GZW589845 HJS589844:HJS589845 HTO589844:HTO589845 IDK589844:IDK589845 ING589844:ING589845 IXC589844:IXC589845 JGY589844:JGY589845 JQU589844:JQU589845 KAQ589844:KAQ589845 KKM589844:KKM589845 KUI589844:KUI589845 LEE589844:LEE589845 LOA589844:LOA589845 LXW589844:LXW589845 MHS589844:MHS589845 MRO589844:MRO589845 NBK589844:NBK589845 NLG589844:NLG589845 NVC589844:NVC589845 OEY589844:OEY589845 OOU589844:OOU589845 OYQ589844:OYQ589845 PIM589844:PIM589845 PSI589844:PSI589845 QCE589844:QCE589845 QMA589844:QMA589845 QVW589844:QVW589845 RFS589844:RFS589845 RPO589844:RPO589845 RZK589844:RZK589845 SJG589844:SJG589845 STC589844:STC589845 TCY589844:TCY589845 TMU589844:TMU589845 TWQ589844:TWQ589845 UGM589844:UGM589845 UQI589844:UQI589845 VAE589844:VAE589845 VKA589844:VKA589845 VTW589844:VTW589845 WDS589844:WDS589845 WNO589844:WNO589845 WXK589844:WXK589845 T655380:T655381 KY655380:KY655381 UU655380:UU655381 AEQ655380:AEQ655381 AOM655380:AOM655381 AYI655380:AYI655381 BIE655380:BIE655381 BSA655380:BSA655381 CBW655380:CBW655381 CLS655380:CLS655381 CVO655380:CVO655381 DFK655380:DFK655381 DPG655380:DPG655381 DZC655380:DZC655381 EIY655380:EIY655381 ESU655380:ESU655381 FCQ655380:FCQ655381 FMM655380:FMM655381 FWI655380:FWI655381 GGE655380:GGE655381 GQA655380:GQA655381 GZW655380:GZW655381 HJS655380:HJS655381 HTO655380:HTO655381 IDK655380:IDK655381 ING655380:ING655381 IXC655380:IXC655381 JGY655380:JGY655381 JQU655380:JQU655381 KAQ655380:KAQ655381 KKM655380:KKM655381 KUI655380:KUI655381 LEE655380:LEE655381 LOA655380:LOA655381 LXW655380:LXW655381 MHS655380:MHS655381 MRO655380:MRO655381 NBK655380:NBK655381 NLG655380:NLG655381 NVC655380:NVC655381 OEY655380:OEY655381 OOU655380:OOU655381 OYQ655380:OYQ655381 PIM655380:PIM655381 PSI655380:PSI655381 QCE655380:QCE655381 QMA655380:QMA655381 QVW655380:QVW655381 RFS655380:RFS655381 RPO655380:RPO655381 RZK655380:RZK655381 SJG655380:SJG655381 STC655380:STC655381 TCY655380:TCY655381 TMU655380:TMU655381 TWQ655380:TWQ655381 UGM655380:UGM655381 UQI655380:UQI655381 VAE655380:VAE655381 VKA655380:VKA655381 VTW655380:VTW655381 WDS655380:WDS655381 WNO655380:WNO655381 WXK655380:WXK655381 T720916:T720917 KY720916:KY720917 UU720916:UU720917 AEQ720916:AEQ720917 AOM720916:AOM720917 AYI720916:AYI720917 BIE720916:BIE720917 BSA720916:BSA720917 CBW720916:CBW720917 CLS720916:CLS720917 CVO720916:CVO720917 DFK720916:DFK720917 DPG720916:DPG720917 DZC720916:DZC720917 EIY720916:EIY720917 ESU720916:ESU720917 FCQ720916:FCQ720917 FMM720916:FMM720917 FWI720916:FWI720917 GGE720916:GGE720917 GQA720916:GQA720917 GZW720916:GZW720917 HJS720916:HJS720917 HTO720916:HTO720917 IDK720916:IDK720917 ING720916:ING720917 IXC720916:IXC720917 JGY720916:JGY720917 JQU720916:JQU720917 KAQ720916:KAQ720917 KKM720916:KKM720917 KUI720916:KUI720917 LEE720916:LEE720917 LOA720916:LOA720917 LXW720916:LXW720917 MHS720916:MHS720917 MRO720916:MRO720917 NBK720916:NBK720917 NLG720916:NLG720917 NVC720916:NVC720917 OEY720916:OEY720917 OOU720916:OOU720917 OYQ720916:OYQ720917 PIM720916:PIM720917 PSI720916:PSI720917 QCE720916:QCE720917 QMA720916:QMA720917 QVW720916:QVW720917 RFS720916:RFS720917 RPO720916:RPO720917 RZK720916:RZK720917 SJG720916:SJG720917 STC720916:STC720917 TCY720916:TCY720917 TMU720916:TMU720917 TWQ720916:TWQ720917 UGM720916:UGM720917 UQI720916:UQI720917 VAE720916:VAE720917 VKA720916:VKA720917 VTW720916:VTW720917 WDS720916:WDS720917 WNO720916:WNO720917 WXK720916:WXK720917 T786452:T786453 KY786452:KY786453 UU786452:UU786453 AEQ786452:AEQ786453 AOM786452:AOM786453 AYI786452:AYI786453 BIE786452:BIE786453 BSA786452:BSA786453 CBW786452:CBW786453 CLS786452:CLS786453 CVO786452:CVO786453 DFK786452:DFK786453 DPG786452:DPG786453 DZC786452:DZC786453 EIY786452:EIY786453 ESU786452:ESU786453 FCQ786452:FCQ786453 FMM786452:FMM786453 FWI786452:FWI786453 GGE786452:GGE786453 GQA786452:GQA786453 GZW786452:GZW786453 HJS786452:HJS786453 HTO786452:HTO786453 IDK786452:IDK786453 ING786452:ING786453 IXC786452:IXC786453 JGY786452:JGY786453 JQU786452:JQU786453 KAQ786452:KAQ786453 KKM786452:KKM786453 KUI786452:KUI786453 LEE786452:LEE786453 LOA786452:LOA786453 LXW786452:LXW786453 MHS786452:MHS786453 MRO786452:MRO786453 NBK786452:NBK786453 NLG786452:NLG786453 NVC786452:NVC786453 OEY786452:OEY786453 OOU786452:OOU786453 OYQ786452:OYQ786453 PIM786452:PIM786453 PSI786452:PSI786453 QCE786452:QCE786453 QMA786452:QMA786453 QVW786452:QVW786453 RFS786452:RFS786453 RPO786452:RPO786453 RZK786452:RZK786453 SJG786452:SJG786453 STC786452:STC786453 TCY786452:TCY786453 TMU786452:TMU786453 TWQ786452:TWQ786453 UGM786452:UGM786453 UQI786452:UQI786453 VAE786452:VAE786453 VKA786452:VKA786453 VTW786452:VTW786453 WDS786452:WDS786453 WNO786452:WNO786453 WXK786452:WXK786453 T851988:T851989 KY851988:KY851989 UU851988:UU851989 AEQ851988:AEQ851989 AOM851988:AOM851989 AYI851988:AYI851989 BIE851988:BIE851989 BSA851988:BSA851989 CBW851988:CBW851989 CLS851988:CLS851989 CVO851988:CVO851989 DFK851988:DFK851989 DPG851988:DPG851989 DZC851988:DZC851989 EIY851988:EIY851989 ESU851988:ESU851989 FCQ851988:FCQ851989 FMM851988:FMM851989 FWI851988:FWI851989 GGE851988:GGE851989 GQA851988:GQA851989 GZW851988:GZW851989 HJS851988:HJS851989 HTO851988:HTO851989 IDK851988:IDK851989 ING851988:ING851989 IXC851988:IXC851989 JGY851988:JGY851989 JQU851988:JQU851989 KAQ851988:KAQ851989 KKM851988:KKM851989 KUI851988:KUI851989 LEE851988:LEE851989 LOA851988:LOA851989 LXW851988:LXW851989 MHS851988:MHS851989 MRO851988:MRO851989 NBK851988:NBK851989 NLG851988:NLG851989 NVC851988:NVC851989 OEY851988:OEY851989 OOU851988:OOU851989 OYQ851988:OYQ851989 PIM851988:PIM851989 PSI851988:PSI851989 QCE851988:QCE851989 QMA851988:QMA851989 QVW851988:QVW851989 RFS851988:RFS851989 RPO851988:RPO851989 RZK851988:RZK851989 SJG851988:SJG851989 STC851988:STC851989 TCY851988:TCY851989 TMU851988:TMU851989 TWQ851988:TWQ851989 UGM851988:UGM851989 UQI851988:UQI851989 VAE851988:VAE851989 VKA851988:VKA851989 VTW851988:VTW851989 WDS851988:WDS851989 WNO851988:WNO851989 WXK851988:WXK851989 T917524:T917525 KY917524:KY917525 UU917524:UU917525 AEQ917524:AEQ917525 AOM917524:AOM917525 AYI917524:AYI917525 BIE917524:BIE917525 BSA917524:BSA917525 CBW917524:CBW917525 CLS917524:CLS917525 CVO917524:CVO917525 DFK917524:DFK917525 DPG917524:DPG917525 DZC917524:DZC917525 EIY917524:EIY917525 ESU917524:ESU917525 FCQ917524:FCQ917525 FMM917524:FMM917525 FWI917524:FWI917525 GGE917524:GGE917525 GQA917524:GQA917525 GZW917524:GZW917525 HJS917524:HJS917525 HTO917524:HTO917525 IDK917524:IDK917525 ING917524:ING917525 IXC917524:IXC917525 JGY917524:JGY917525 JQU917524:JQU917525 KAQ917524:KAQ917525 KKM917524:KKM917525 KUI917524:KUI917525 LEE917524:LEE917525 LOA917524:LOA917525 LXW917524:LXW917525 MHS917524:MHS917525 MRO917524:MRO917525 NBK917524:NBK917525 NLG917524:NLG917525 NVC917524:NVC917525 OEY917524:OEY917525 OOU917524:OOU917525 OYQ917524:OYQ917525 PIM917524:PIM917525 PSI917524:PSI917525 QCE917524:QCE917525 QMA917524:QMA917525 QVW917524:QVW917525 RFS917524:RFS917525 RPO917524:RPO917525 RZK917524:RZK917525 SJG917524:SJG917525 STC917524:STC917525 TCY917524:TCY917525 TMU917524:TMU917525 TWQ917524:TWQ917525 UGM917524:UGM917525 UQI917524:UQI917525 VAE917524:VAE917525 VKA917524:VKA917525 VTW917524:VTW917525 WDS917524:WDS917525 WNO917524:WNO917525 WXK917524:WXK917525 T983060:T983061 KY983060:KY983061 UU983060:UU983061 AEQ983060:AEQ983061 AOM983060:AOM983061 AYI983060:AYI983061 BIE983060:BIE983061 BSA983060:BSA983061 CBW983060:CBW983061 CLS983060:CLS983061 CVO983060:CVO983061 DFK983060:DFK983061 DPG983060:DPG983061 DZC983060:DZC983061 EIY983060:EIY983061 ESU983060:ESU983061 FCQ983060:FCQ983061 FMM983060:FMM983061 FWI983060:FWI983061 GGE983060:GGE983061 GQA983060:GQA983061 GZW983060:GZW983061 HJS983060:HJS983061 HTO983060:HTO983061 IDK983060:IDK983061 ING983060:ING983061 IXC983060:IXC983061 JGY983060:JGY983061 JQU983060:JQU983061 KAQ983060:KAQ983061 KKM983060:KKM983061 KUI983060:KUI983061 LEE983060:LEE983061 LOA983060:LOA983061 LXW983060:LXW983061 MHS983060:MHS983061 MRO983060:MRO983061 NBK983060:NBK983061 NLG983060:NLG983061 NVC983060:NVC983061 OEY983060:OEY983061 OOU983060:OOU983061 OYQ983060:OYQ983061 PIM983060:PIM983061 PSI983060:PSI983061 QCE983060:QCE983061 QMA983060:QMA983061 QVW983060:QVW983061 RFS983060:RFS983061 RPO983060:RPO983061 RZK983060:RZK983061 SJG983060:SJG983061 STC983060:STC983061 TCY983060:TCY983061 TMU983060:TMU983061 TWQ983060:TWQ983061 UGM983060:UGM983061 UQI983060:UQI983061 VAE983060:VAE983061 VKA983060:VKA983061 VTW983060:VTW983061 WDS983060:WDS983061 WNO983060:WNO983061 WXK983060:WXK983061 WXI983060:WXI983061 R65556:R65557 KW65556:KW65557 US65556:US65557 AEO65556:AEO65557 AOK65556:AOK65557 AYG65556:AYG65557 BIC65556:BIC65557 BRY65556:BRY65557 CBU65556:CBU65557 CLQ65556:CLQ65557 CVM65556:CVM65557 DFI65556:DFI65557 DPE65556:DPE65557 DZA65556:DZA65557 EIW65556:EIW65557 ESS65556:ESS65557 FCO65556:FCO65557 FMK65556:FMK65557 FWG65556:FWG65557 GGC65556:GGC65557 GPY65556:GPY65557 GZU65556:GZU65557 HJQ65556:HJQ65557 HTM65556:HTM65557 IDI65556:IDI65557 INE65556:INE65557 IXA65556:IXA65557 JGW65556:JGW65557 JQS65556:JQS65557 KAO65556:KAO65557 KKK65556:KKK65557 KUG65556:KUG65557 LEC65556:LEC65557 LNY65556:LNY65557 LXU65556:LXU65557 MHQ65556:MHQ65557 MRM65556:MRM65557 NBI65556:NBI65557 NLE65556:NLE65557 NVA65556:NVA65557 OEW65556:OEW65557 OOS65556:OOS65557 OYO65556:OYO65557 PIK65556:PIK65557 PSG65556:PSG65557 QCC65556:QCC65557 QLY65556:QLY65557 QVU65556:QVU65557 RFQ65556:RFQ65557 RPM65556:RPM65557 RZI65556:RZI65557 SJE65556:SJE65557 STA65556:STA65557 TCW65556:TCW65557 TMS65556:TMS65557 TWO65556:TWO65557 UGK65556:UGK65557 UQG65556:UQG65557 VAC65556:VAC65557 VJY65556:VJY65557 VTU65556:VTU65557 WDQ65556:WDQ65557 WNM65556:WNM65557 WXI65556:WXI65557 R131092:R131093 KW131092:KW131093 US131092:US131093 AEO131092:AEO131093 AOK131092:AOK131093 AYG131092:AYG131093 BIC131092:BIC131093 BRY131092:BRY131093 CBU131092:CBU131093 CLQ131092:CLQ131093 CVM131092:CVM131093 DFI131092:DFI131093 DPE131092:DPE131093 DZA131092:DZA131093 EIW131092:EIW131093 ESS131092:ESS131093 FCO131092:FCO131093 FMK131092:FMK131093 FWG131092:FWG131093 GGC131092:GGC131093 GPY131092:GPY131093 GZU131092:GZU131093 HJQ131092:HJQ131093 HTM131092:HTM131093 IDI131092:IDI131093 INE131092:INE131093 IXA131092:IXA131093 JGW131092:JGW131093 JQS131092:JQS131093 KAO131092:KAO131093 KKK131092:KKK131093 KUG131092:KUG131093 LEC131092:LEC131093 LNY131092:LNY131093 LXU131092:LXU131093 MHQ131092:MHQ131093 MRM131092:MRM131093 NBI131092:NBI131093 NLE131092:NLE131093 NVA131092:NVA131093 OEW131092:OEW131093 OOS131092:OOS131093 OYO131092:OYO131093 PIK131092:PIK131093 PSG131092:PSG131093 QCC131092:QCC131093 QLY131092:QLY131093 QVU131092:QVU131093 RFQ131092:RFQ131093 RPM131092:RPM131093 RZI131092:RZI131093 SJE131092:SJE131093 STA131092:STA131093 TCW131092:TCW131093 TMS131092:TMS131093 TWO131092:TWO131093 UGK131092:UGK131093 UQG131092:UQG131093 VAC131092:VAC131093 VJY131092:VJY131093 VTU131092:VTU131093 WDQ131092:WDQ131093 WNM131092:WNM131093 WXI131092:WXI131093 R196628:R196629 KW196628:KW196629 US196628:US196629 AEO196628:AEO196629 AOK196628:AOK196629 AYG196628:AYG196629 BIC196628:BIC196629 BRY196628:BRY196629 CBU196628:CBU196629 CLQ196628:CLQ196629 CVM196628:CVM196629 DFI196628:DFI196629 DPE196628:DPE196629 DZA196628:DZA196629 EIW196628:EIW196629 ESS196628:ESS196629 FCO196628:FCO196629 FMK196628:FMK196629 FWG196628:FWG196629 GGC196628:GGC196629 GPY196628:GPY196629 GZU196628:GZU196629 HJQ196628:HJQ196629 HTM196628:HTM196629 IDI196628:IDI196629 INE196628:INE196629 IXA196628:IXA196629 JGW196628:JGW196629 JQS196628:JQS196629 KAO196628:KAO196629 KKK196628:KKK196629 KUG196628:KUG196629 LEC196628:LEC196629 LNY196628:LNY196629 LXU196628:LXU196629 MHQ196628:MHQ196629 MRM196628:MRM196629 NBI196628:NBI196629 NLE196628:NLE196629 NVA196628:NVA196629 OEW196628:OEW196629 OOS196628:OOS196629 OYO196628:OYO196629 PIK196628:PIK196629 PSG196628:PSG196629 QCC196628:QCC196629 QLY196628:QLY196629 QVU196628:QVU196629 RFQ196628:RFQ196629 RPM196628:RPM196629 RZI196628:RZI196629 SJE196628:SJE196629 STA196628:STA196629 TCW196628:TCW196629 TMS196628:TMS196629 TWO196628:TWO196629 UGK196628:UGK196629 UQG196628:UQG196629 VAC196628:VAC196629 VJY196628:VJY196629 VTU196628:VTU196629 WDQ196628:WDQ196629 WNM196628:WNM196629 WXI196628:WXI196629 R262164:R262165 KW262164:KW262165 US262164:US262165 AEO262164:AEO262165 AOK262164:AOK262165 AYG262164:AYG262165 BIC262164:BIC262165 BRY262164:BRY262165 CBU262164:CBU262165 CLQ262164:CLQ262165 CVM262164:CVM262165 DFI262164:DFI262165 DPE262164:DPE262165 DZA262164:DZA262165 EIW262164:EIW262165 ESS262164:ESS262165 FCO262164:FCO262165 FMK262164:FMK262165 FWG262164:FWG262165 GGC262164:GGC262165 GPY262164:GPY262165 GZU262164:GZU262165 HJQ262164:HJQ262165 HTM262164:HTM262165 IDI262164:IDI262165 INE262164:INE262165 IXA262164:IXA262165 JGW262164:JGW262165 JQS262164:JQS262165 KAO262164:KAO262165 KKK262164:KKK262165 KUG262164:KUG262165 LEC262164:LEC262165 LNY262164:LNY262165 LXU262164:LXU262165 MHQ262164:MHQ262165 MRM262164:MRM262165 NBI262164:NBI262165 NLE262164:NLE262165 NVA262164:NVA262165 OEW262164:OEW262165 OOS262164:OOS262165 OYO262164:OYO262165 PIK262164:PIK262165 PSG262164:PSG262165 QCC262164:QCC262165 QLY262164:QLY262165 QVU262164:QVU262165 RFQ262164:RFQ262165 RPM262164:RPM262165 RZI262164:RZI262165 SJE262164:SJE262165 STA262164:STA262165 TCW262164:TCW262165 TMS262164:TMS262165 TWO262164:TWO262165 UGK262164:UGK262165 UQG262164:UQG262165 VAC262164:VAC262165 VJY262164:VJY262165 VTU262164:VTU262165 WDQ262164:WDQ262165 WNM262164:WNM262165 WXI262164:WXI262165 R327700:R327701 KW327700:KW327701 US327700:US327701 AEO327700:AEO327701 AOK327700:AOK327701 AYG327700:AYG327701 BIC327700:BIC327701 BRY327700:BRY327701 CBU327700:CBU327701 CLQ327700:CLQ327701 CVM327700:CVM327701 DFI327700:DFI327701 DPE327700:DPE327701 DZA327700:DZA327701 EIW327700:EIW327701 ESS327700:ESS327701 FCO327700:FCO327701 FMK327700:FMK327701 FWG327700:FWG327701 GGC327700:GGC327701 GPY327700:GPY327701 GZU327700:GZU327701 HJQ327700:HJQ327701 HTM327700:HTM327701 IDI327700:IDI327701 INE327700:INE327701 IXA327700:IXA327701 JGW327700:JGW327701 JQS327700:JQS327701 KAO327700:KAO327701 KKK327700:KKK327701 KUG327700:KUG327701 LEC327700:LEC327701 LNY327700:LNY327701 LXU327700:LXU327701 MHQ327700:MHQ327701 MRM327700:MRM327701 NBI327700:NBI327701 NLE327700:NLE327701 NVA327700:NVA327701 OEW327700:OEW327701 OOS327700:OOS327701 OYO327700:OYO327701 PIK327700:PIK327701 PSG327700:PSG327701 QCC327700:QCC327701 QLY327700:QLY327701 QVU327700:QVU327701 RFQ327700:RFQ327701 RPM327700:RPM327701 RZI327700:RZI327701 SJE327700:SJE327701 STA327700:STA327701 TCW327700:TCW327701 TMS327700:TMS327701 TWO327700:TWO327701 UGK327700:UGK327701 UQG327700:UQG327701 VAC327700:VAC327701 VJY327700:VJY327701 VTU327700:VTU327701 WDQ327700:WDQ327701 WNM327700:WNM327701 WXI327700:WXI327701 R393236:R393237 KW393236:KW393237 US393236:US393237 AEO393236:AEO393237 AOK393236:AOK393237 AYG393236:AYG393237 BIC393236:BIC393237 BRY393236:BRY393237 CBU393236:CBU393237 CLQ393236:CLQ393237 CVM393236:CVM393237 DFI393236:DFI393237 DPE393236:DPE393237 DZA393236:DZA393237 EIW393236:EIW393237 ESS393236:ESS393237 FCO393236:FCO393237 FMK393236:FMK393237 FWG393236:FWG393237 GGC393236:GGC393237 GPY393236:GPY393237 GZU393236:GZU393237 HJQ393236:HJQ393237 HTM393236:HTM393237 IDI393236:IDI393237 INE393236:INE393237 IXA393236:IXA393237 JGW393236:JGW393237 JQS393236:JQS393237 KAO393236:KAO393237 KKK393236:KKK393237 KUG393236:KUG393237 LEC393236:LEC393237 LNY393236:LNY393237 LXU393236:LXU393237 MHQ393236:MHQ393237 MRM393236:MRM393237 NBI393236:NBI393237 NLE393236:NLE393237 NVA393236:NVA393237 OEW393236:OEW393237 OOS393236:OOS393237 OYO393236:OYO393237 PIK393236:PIK393237 PSG393236:PSG393237 QCC393236:QCC393237 QLY393236:QLY393237 QVU393236:QVU393237 RFQ393236:RFQ393237 RPM393236:RPM393237 RZI393236:RZI393237 SJE393236:SJE393237 STA393236:STA393237 TCW393236:TCW393237 TMS393236:TMS393237 TWO393236:TWO393237 UGK393236:UGK393237 UQG393236:UQG393237 VAC393236:VAC393237 VJY393236:VJY393237 VTU393236:VTU393237 WDQ393236:WDQ393237 WNM393236:WNM393237 WXI393236:WXI393237 R458772:R458773 KW458772:KW458773 US458772:US458773 AEO458772:AEO458773 AOK458772:AOK458773 AYG458772:AYG458773 BIC458772:BIC458773 BRY458772:BRY458773 CBU458772:CBU458773 CLQ458772:CLQ458773 CVM458772:CVM458773 DFI458772:DFI458773 DPE458772:DPE458773 DZA458772:DZA458773 EIW458772:EIW458773 ESS458772:ESS458773 FCO458772:FCO458773 FMK458772:FMK458773 FWG458772:FWG458773 GGC458772:GGC458773 GPY458772:GPY458773 GZU458772:GZU458773 HJQ458772:HJQ458773 HTM458772:HTM458773 IDI458772:IDI458773 INE458772:INE458773 IXA458772:IXA458773 JGW458772:JGW458773 JQS458772:JQS458773 KAO458772:KAO458773 KKK458772:KKK458773 KUG458772:KUG458773 LEC458772:LEC458773 LNY458772:LNY458773 LXU458772:LXU458773 MHQ458772:MHQ458773 MRM458772:MRM458773 NBI458772:NBI458773 NLE458772:NLE458773 NVA458772:NVA458773 OEW458772:OEW458773 OOS458772:OOS458773 OYO458772:OYO458773 PIK458772:PIK458773 PSG458772:PSG458773 QCC458772:QCC458773 QLY458772:QLY458773 QVU458772:QVU458773 RFQ458772:RFQ458773 RPM458772:RPM458773 RZI458772:RZI458773 SJE458772:SJE458773 STA458772:STA458773 TCW458772:TCW458773 TMS458772:TMS458773 TWO458772:TWO458773 UGK458772:UGK458773 UQG458772:UQG458773 VAC458772:VAC458773 VJY458772:VJY458773 VTU458772:VTU458773 WDQ458772:WDQ458773 WNM458772:WNM458773 WXI458772:WXI458773 R524308:R524309 KW524308:KW524309 US524308:US524309 AEO524308:AEO524309 AOK524308:AOK524309 AYG524308:AYG524309 BIC524308:BIC524309 BRY524308:BRY524309 CBU524308:CBU524309 CLQ524308:CLQ524309 CVM524308:CVM524309 DFI524308:DFI524309 DPE524308:DPE524309 DZA524308:DZA524309 EIW524308:EIW524309 ESS524308:ESS524309 FCO524308:FCO524309 FMK524308:FMK524309 FWG524308:FWG524309 GGC524308:GGC524309 GPY524308:GPY524309 GZU524308:GZU524309 HJQ524308:HJQ524309 HTM524308:HTM524309 IDI524308:IDI524309 INE524308:INE524309 IXA524308:IXA524309 JGW524308:JGW524309 JQS524308:JQS524309 KAO524308:KAO524309 KKK524308:KKK524309 KUG524308:KUG524309 LEC524308:LEC524309 LNY524308:LNY524309 LXU524308:LXU524309 MHQ524308:MHQ524309 MRM524308:MRM524309 NBI524308:NBI524309 NLE524308:NLE524309 NVA524308:NVA524309 OEW524308:OEW524309 OOS524308:OOS524309 OYO524308:OYO524309 PIK524308:PIK524309 PSG524308:PSG524309 QCC524308:QCC524309 QLY524308:QLY524309 QVU524308:QVU524309 RFQ524308:RFQ524309 RPM524308:RPM524309 RZI524308:RZI524309 SJE524308:SJE524309 STA524308:STA524309 TCW524308:TCW524309 TMS524308:TMS524309 TWO524308:TWO524309 UGK524308:UGK524309 UQG524308:UQG524309 VAC524308:VAC524309 VJY524308:VJY524309 VTU524308:VTU524309 WDQ524308:WDQ524309 WNM524308:WNM524309 WXI524308:WXI524309 R589844:R589845 KW589844:KW589845 US589844:US589845 AEO589844:AEO589845 AOK589844:AOK589845 AYG589844:AYG589845 BIC589844:BIC589845 BRY589844:BRY589845 CBU589844:CBU589845 CLQ589844:CLQ589845 CVM589844:CVM589845 DFI589844:DFI589845 DPE589844:DPE589845 DZA589844:DZA589845 EIW589844:EIW589845 ESS589844:ESS589845 FCO589844:FCO589845 FMK589844:FMK589845 FWG589844:FWG589845 GGC589844:GGC589845 GPY589844:GPY589845 GZU589844:GZU589845 HJQ589844:HJQ589845 HTM589844:HTM589845 IDI589844:IDI589845 INE589844:INE589845 IXA589844:IXA589845 JGW589844:JGW589845 JQS589844:JQS589845 KAO589844:KAO589845 KKK589844:KKK589845 KUG589844:KUG589845 LEC589844:LEC589845 LNY589844:LNY589845 LXU589844:LXU589845 MHQ589844:MHQ589845 MRM589844:MRM589845 NBI589844:NBI589845 NLE589844:NLE589845 NVA589844:NVA589845 OEW589844:OEW589845 OOS589844:OOS589845 OYO589844:OYO589845 PIK589844:PIK589845 PSG589844:PSG589845 QCC589844:QCC589845 QLY589844:QLY589845 QVU589844:QVU589845 RFQ589844:RFQ589845 RPM589844:RPM589845 RZI589844:RZI589845 SJE589844:SJE589845 STA589844:STA589845 TCW589844:TCW589845 TMS589844:TMS589845 TWO589844:TWO589845 UGK589844:UGK589845 UQG589844:UQG589845 VAC589844:VAC589845 VJY589844:VJY589845 VTU589844:VTU589845 WDQ589844:WDQ589845 WNM589844:WNM589845 WXI589844:WXI589845 R655380:R655381 KW655380:KW655381 US655380:US655381 AEO655380:AEO655381 AOK655380:AOK655381 AYG655380:AYG655381 BIC655380:BIC655381 BRY655380:BRY655381 CBU655380:CBU655381 CLQ655380:CLQ655381 CVM655380:CVM655381 DFI655380:DFI655381 DPE655380:DPE655381 DZA655380:DZA655381 EIW655380:EIW655381 ESS655380:ESS655381 FCO655380:FCO655381 FMK655380:FMK655381 FWG655380:FWG655381 GGC655380:GGC655381 GPY655380:GPY655381 GZU655380:GZU655381 HJQ655380:HJQ655381 HTM655380:HTM655381 IDI655380:IDI655381 INE655380:INE655381 IXA655380:IXA655381 JGW655380:JGW655381 JQS655380:JQS655381 KAO655380:KAO655381 KKK655380:KKK655381 KUG655380:KUG655381 LEC655380:LEC655381 LNY655380:LNY655381 LXU655380:LXU655381 MHQ655380:MHQ655381 MRM655380:MRM655381 NBI655380:NBI655381 NLE655380:NLE655381 NVA655380:NVA655381 OEW655380:OEW655381 OOS655380:OOS655381 OYO655380:OYO655381 PIK655380:PIK655381 PSG655380:PSG655381 QCC655380:QCC655381 QLY655380:QLY655381 QVU655380:QVU655381 RFQ655380:RFQ655381 RPM655380:RPM655381 RZI655380:RZI655381 SJE655380:SJE655381 STA655380:STA655381 TCW655380:TCW655381 TMS655380:TMS655381 TWO655380:TWO655381 UGK655380:UGK655381 UQG655380:UQG655381 VAC655380:VAC655381 VJY655380:VJY655381 VTU655380:VTU655381 WDQ655380:WDQ655381 WNM655380:WNM655381 WXI655380:WXI655381 R720916:R720917 KW720916:KW720917 US720916:US720917 AEO720916:AEO720917 AOK720916:AOK720917 AYG720916:AYG720917 BIC720916:BIC720917 BRY720916:BRY720917 CBU720916:CBU720917 CLQ720916:CLQ720917 CVM720916:CVM720917 DFI720916:DFI720917 DPE720916:DPE720917 DZA720916:DZA720917 EIW720916:EIW720917 ESS720916:ESS720917 FCO720916:FCO720917 FMK720916:FMK720917 FWG720916:FWG720917 GGC720916:GGC720917 GPY720916:GPY720917 GZU720916:GZU720917 HJQ720916:HJQ720917 HTM720916:HTM720917 IDI720916:IDI720917 INE720916:INE720917 IXA720916:IXA720917 JGW720916:JGW720917 JQS720916:JQS720917 KAO720916:KAO720917 KKK720916:KKK720917 KUG720916:KUG720917 LEC720916:LEC720917 LNY720916:LNY720917 LXU720916:LXU720917 MHQ720916:MHQ720917 MRM720916:MRM720917 NBI720916:NBI720917 NLE720916:NLE720917 NVA720916:NVA720917 OEW720916:OEW720917 OOS720916:OOS720917 OYO720916:OYO720917 PIK720916:PIK720917 PSG720916:PSG720917 QCC720916:QCC720917 QLY720916:QLY720917 QVU720916:QVU720917 RFQ720916:RFQ720917 RPM720916:RPM720917 RZI720916:RZI720917 SJE720916:SJE720917 STA720916:STA720917 TCW720916:TCW720917 TMS720916:TMS720917 TWO720916:TWO720917 UGK720916:UGK720917 UQG720916:UQG720917 VAC720916:VAC720917 VJY720916:VJY720917 VTU720916:VTU720917 WDQ720916:WDQ720917 WNM720916:WNM720917 WXI720916:WXI720917 R786452:R786453 KW786452:KW786453 US786452:US786453 AEO786452:AEO786453 AOK786452:AOK786453 AYG786452:AYG786453 BIC786452:BIC786453 BRY786452:BRY786453 CBU786452:CBU786453 CLQ786452:CLQ786453 CVM786452:CVM786453 DFI786452:DFI786453 DPE786452:DPE786453 DZA786452:DZA786453 EIW786452:EIW786453 ESS786452:ESS786453 FCO786452:FCO786453 FMK786452:FMK786453 FWG786452:FWG786453 GGC786452:GGC786453 GPY786452:GPY786453 GZU786452:GZU786453 HJQ786452:HJQ786453 HTM786452:HTM786453 IDI786452:IDI786453 INE786452:INE786453 IXA786452:IXA786453 JGW786452:JGW786453 JQS786452:JQS786453 KAO786452:KAO786453 KKK786452:KKK786453 KUG786452:KUG786453 LEC786452:LEC786453 LNY786452:LNY786453 LXU786452:LXU786453 MHQ786452:MHQ786453 MRM786452:MRM786453 NBI786452:NBI786453 NLE786452:NLE786453 NVA786452:NVA786453 OEW786452:OEW786453 OOS786452:OOS786453 OYO786452:OYO786453 PIK786452:PIK786453 PSG786452:PSG786453 QCC786452:QCC786453 QLY786452:QLY786453 QVU786452:QVU786453 RFQ786452:RFQ786453 RPM786452:RPM786453 RZI786452:RZI786453 SJE786452:SJE786453 STA786452:STA786453 TCW786452:TCW786453 TMS786452:TMS786453 TWO786452:TWO786453 UGK786452:UGK786453 UQG786452:UQG786453 VAC786452:VAC786453 VJY786452:VJY786453 VTU786452:VTU786453 WDQ786452:WDQ786453 WNM786452:WNM786453 WXI786452:WXI786453 R851988:R851989 KW851988:KW851989 US851988:US851989 AEO851988:AEO851989 AOK851988:AOK851989 AYG851988:AYG851989 BIC851988:BIC851989 BRY851988:BRY851989 CBU851988:CBU851989 CLQ851988:CLQ851989 CVM851988:CVM851989 DFI851988:DFI851989 DPE851988:DPE851989 DZA851988:DZA851989 EIW851988:EIW851989 ESS851988:ESS851989 FCO851988:FCO851989 FMK851988:FMK851989 FWG851988:FWG851989 GGC851988:GGC851989 GPY851988:GPY851989 GZU851988:GZU851989 HJQ851988:HJQ851989 HTM851988:HTM851989 IDI851988:IDI851989 INE851988:INE851989 IXA851988:IXA851989 JGW851988:JGW851989 JQS851988:JQS851989 KAO851988:KAO851989 KKK851988:KKK851989 KUG851988:KUG851989 LEC851988:LEC851989 LNY851988:LNY851989 LXU851988:LXU851989 MHQ851988:MHQ851989 MRM851988:MRM851989 NBI851988:NBI851989 NLE851988:NLE851989 NVA851988:NVA851989 OEW851988:OEW851989 OOS851988:OOS851989 OYO851988:OYO851989 PIK851988:PIK851989 PSG851988:PSG851989 QCC851988:QCC851989 QLY851988:QLY851989 QVU851988:QVU851989 RFQ851988:RFQ851989 RPM851988:RPM851989 RZI851988:RZI851989 SJE851988:SJE851989 STA851988:STA851989 TCW851988:TCW851989 TMS851988:TMS851989 TWO851988:TWO851989 UGK851988:UGK851989 UQG851988:UQG851989 VAC851988:VAC851989 VJY851988:VJY851989 VTU851988:VTU851989 WDQ851988:WDQ851989 WNM851988:WNM851989 WXI851988:WXI851989 R917524:R917525 KW917524:KW917525 US917524:US917525 AEO917524:AEO917525 AOK917524:AOK917525 AYG917524:AYG917525 BIC917524:BIC917525 BRY917524:BRY917525 CBU917524:CBU917525 CLQ917524:CLQ917525 CVM917524:CVM917525 DFI917524:DFI917525 DPE917524:DPE917525 DZA917524:DZA917525 EIW917524:EIW917525 ESS917524:ESS917525 FCO917524:FCO917525 FMK917524:FMK917525 FWG917524:FWG917525 GGC917524:GGC917525 GPY917524:GPY917525 GZU917524:GZU917525 HJQ917524:HJQ917525 HTM917524:HTM917525 IDI917524:IDI917525 INE917524:INE917525 IXA917524:IXA917525 JGW917524:JGW917525 JQS917524:JQS917525 KAO917524:KAO917525 KKK917524:KKK917525 KUG917524:KUG917525 LEC917524:LEC917525 LNY917524:LNY917525 LXU917524:LXU917525 MHQ917524:MHQ917525 MRM917524:MRM917525 NBI917524:NBI917525 NLE917524:NLE917525 NVA917524:NVA917525 OEW917524:OEW917525 OOS917524:OOS917525 OYO917524:OYO917525 PIK917524:PIK917525 PSG917524:PSG917525 QCC917524:QCC917525 QLY917524:QLY917525 QVU917524:QVU917525 RFQ917524:RFQ917525 RPM917524:RPM917525 RZI917524:RZI917525 SJE917524:SJE917525 STA917524:STA917525 TCW917524:TCW917525 TMS917524:TMS917525 TWO917524:TWO917525 UGK917524:UGK917525 UQG917524:UQG917525 VAC917524:VAC917525 VJY917524:VJY917525 VTU917524:VTU917525 WDQ917524:WDQ917525 WNM917524:WNM917525 WXI917524:WXI917525 R983060:R983061 KW983060:KW983061 US983060:US983061 AEO983060:AEO983061 AOK983060:AOK983061 AYG983060:AYG983061 BIC983060:BIC983061 BRY983060:BRY983061 CBU983060:CBU983061 CLQ983060:CLQ983061 CVM983060:CVM983061 DFI983060:DFI983061 DPE983060:DPE983061 DZA983060:DZA983061 EIW983060:EIW983061 ESS983060:ESS983061 FCO983060:FCO983061 FMK983060:FMK983061 FWG983060:FWG983061 GGC983060:GGC983061 GPY983060:GPY983061 GZU983060:GZU983061 HJQ983060:HJQ983061 HTM983060:HTM983061 IDI983060:IDI983061 INE983060:INE983061 IXA983060:IXA983061 JGW983060:JGW983061 JQS983060:JQS983061 KAO983060:KAO983061 KKK983060:KKK983061 KUG983060:KUG983061 LEC983060:LEC983061 LNY983060:LNY983061 LXU983060:LXU983061 MHQ983060:MHQ983061 MRM983060:MRM983061 NBI983060:NBI983061 NLE983060:NLE983061 NVA983060:NVA983061 OEW983060:OEW983061 OOS983060:OOS983061 OYO983060:OYO983061 PIK983060:PIK983061 PSG983060:PSG983061 QCC983060:QCC983061 QLY983060:QLY983061 QVU983060:QVU983061 RFQ983060:RFQ983061 RPM983060:RPM983061 RZI983060:RZI983061 SJE983060:SJE983061 STA983060:STA983061 TCW983060:TCW983061 TMS983060:TMS983061 TWO983060:TWO983061 UGK983060:UGK983061 UQG983060:UQG983061 VAC983060:VAC983061 VJY983060:VJY983061 VTU983060:VTU983061 WDQ983060:WDQ983061 WNM983060:WNM983061 WXI24:WXI25 WNM24:WNM25 WDQ24:WDQ25 VTU24:VTU25 VJY24:VJY25 VAC24:VAC25 UQG24:UQG25 UGK24:UGK25 TWO24:TWO25 TMS24:TMS25 TCW24:TCW25 STA24:STA25 SJE24:SJE25 RZI24:RZI25 RPM24:RPM25 RFQ24:RFQ25 QVU24:QVU25 QLY24:QLY25 QCC24:QCC25 PSG24:PSG25 PIK24:PIK25 OYO24:OYO25 OOS24:OOS25 OEW24:OEW25 NVA24:NVA25 NLE24:NLE25 NBI24:NBI25 MRM24:MRM25 MHQ24:MHQ25 LXU24:LXU25 LNY24:LNY25 LEC24:LEC25 KUG24:KUG25 KKK24:KKK25 KAO24:KAO25 JQS24:JQS25 JGW24:JGW25 IXA24:IXA25 INE24:INE25 IDI24:IDI25 HTM24:HTM25 HJQ24:HJQ25 GZU24:GZU25 GPY24:GPY25 GGC24:GGC25 FWG24:FWG25 FMK24:FMK25 FCO24:FCO25 ESS24:ESS25 EIW24:EIW25 DZA24:DZA25 DPE24:DPE25 DFI24:DFI25 CVM24:CVM25 CLQ24:CLQ25 CBU24:CBU25 BRY24:BRY25 BIC24:BIC25 AYG24:AYG25 AOK24:AOK25 AEO24:AEO25 US24:US25 KW24:KW25 R24:R25 WXK24:WXK25 WNO24:WNO25 WDS24:WDS25 VTW24:VTW25 VKA24:VKA25 VAE24:VAE25 UQI24:UQI25 UGM24:UGM25 TWQ24:TWQ25 TMU24:TMU25 TCY24:TCY25 STC24:STC25 SJG24:SJG25 RZK24:RZK25 RPO24:RPO25 RFS24:RFS25 QVW24:QVW25 QMA24:QMA25 QCE24:QCE25 PSI24:PSI25 PIM24:PIM25 OYQ24:OYQ25 OOU24:OOU25 OEY24:OEY25 NVC24:NVC25 NLG24:NLG25 NBK24:NBK25 MRO24:MRO25 MHS24:MHS25 LXW24:LXW25 LOA24:LOA25 LEE24:LEE25 KUI24:KUI25 KKM24:KKM25 KAQ24:KAQ25 JQU24:JQU25 JGY24:JGY25 IXC24:IXC25 ING24:ING25 IDK24:IDK25 HTO24:HTO25 HJS24:HJS25 GZW24:GZW25 GQA24:GQA25 GGE24:GGE25 FWI24:FWI25 FMM24:FMM25 FCQ24:FCQ25 ESU24:ESU25 EIY24:EIY25 DZC24:DZC25 DPG24:DPG25 DFK24:DFK25 CVO24:CVO25 CLS24:CLS25 CBW24:CBW25 BSA24:BSA25 BIE24:BIE25 AYI24:AYI25 AOM24:AOM25 AEQ24:AEQ25 UU24:UU25 KY24:KY25 T24:T25 AA65556:AA65557 AA131092:AA131093 AA196628:AA196629 AA262164:AA262165 AA327700:AA327701 AA393236:AA393237 AA458772:AA458773 AA524308:AA524309 AA589844:AA589845 AA655380:AA655381 AA720916:AA720917 AA786452:AA786453 AA851988:AA851989 AA917524:AA917525 AA983060:AA983061 Y65556:Y65557 Y131092:Y131093 Y196628:Y196629 Y262164:Y262165 Y327700:Y327701 Y393236:Y393237 Y458772:Y458773 Y524308:Y524309 Y589844:Y589845 Y655380:Y655381 Y720916:Y720917 Y786452:Y786453 Y851988:Y851989 Y917524:Y917525 Y983060:Y983061 Y24:Y25 AA24:AA25 AH65556:AH65557 AH131092:AH131093 AH196628:AH196629 AH262164:AH262165 AH327700:AH327701 AH393236:AH393237 AH458772:AH458773 AH524308:AH524309 AH589844:AH589845 AH655380:AH655381 AH720916:AH720917 AH786452:AH786453 AH851988:AH851989 AH917524:AH917525 AH983060:AH983061 AF65556:AF65557 AF131092:AF131093 AF196628:AF196629 AF262164:AF262165 AF327700:AF327701 AF393236:AF393237 AF458772:AF458773 AF524308:AF524309 AF589844:AF589845 AF655380:AF655381 AF720916:AF720917 AF786452:AF786453 AF851988:AF851989 AF917524:AF917525 AF983060:AF983061 AF24:AF25 AH24:AH25 AO65556:AO65557 AO131092:AO131093 AO196628:AO196629 AO262164:AO262165 AO327700:AO327701 AO393236:AO393237 AO458772:AO458773 AO524308:AO524309 AO589844:AO589845 AO655380:AO655381 AO720916:AO720917 AO786452:AO786453 AO851988:AO851989 AO917524:AO917525 AO983060:AO983061 AM65556:AM65557 AM131092:AM131093 AM196628:AM196629 AM262164:AM262165 AM327700:AM327701 AM393236:AM393237 AM458772:AM458773 AM524308:AM524309 AM589844:AM589845 AM655380:AM655381 AM720916:AM720917 AM786452:AM786453 AM851988:AM851989 AM917524:AM917525 AM983060:AM983061 AM24:AM25 AO24:AO25 AV65556:AV65557 AV131092:AV131093 AV196628:AV196629 AV262164:AV262165 AV327700:AV327701 AV393236:AV393237 AV458772:AV458773 AV524308:AV524309 AV589844:AV589845 AV655380:AV655381 AV720916:AV720917 AV786452:AV786453 AV851988:AV851989 AV917524:AV917525 AV983060:AV983061 AT65556:AT65557 AT131092:AT131093 AT196628:AT196629 AT262164:AT262165 AT327700:AT327701 AT393236:AT393237 AT458772:AT458773 AT524308:AT524309 AT589844:AT589845 AT655380:AT655381 AT720916:AT720917 AT786452:AT786453 AT851988:AT851989 AT917524:AT917525 AT983060:AT983061 AT24:AT25 AV24:AV25 BC65556:BC65557 BC131092:BC131093 BC196628:BC196629 BC262164:BC262165 BC327700:BC327701 BC393236:BC393237 BC458772:BC458773 BC524308:BC524309 BC589844:BC589845 BC655380:BC655381 BC720916:BC720917 BC786452:BC786453 BC851988:BC851989 BC917524:BC917525 BC983060:BC983061 BA65556:BA65557 BA131092:BA131093 BA196628:BA196629 BA262164:BA262165 BA327700:BA327701 BA393236:BA393237 BA458772:BA458773 BA524308:BA524309 BA589844:BA589845 BA655380:BA655381 BA720916:BA720917 BA786452:BA786453 BA851988:BA851989 BA917524:BA917525 BA983060:BA983061 BA24:BA25 BC24:BC25"/>
    <dataValidation allowBlank="1" showInputMessage="1" showErrorMessage="1" prompt="Для выбора выполните двойной щелчок левой клавиши мыши по соответствующей ячейке." sqref="S65556:S65557 KX65556:KX65557 UT65556:UT65557 AEP65556:AEP65557 AOL65556:AOL65557 AYH65556:AYH65557 BID65556:BID65557 BRZ65556:BRZ65557 CBV65556:CBV65557 CLR65556:CLR65557 CVN65556:CVN65557 DFJ65556:DFJ65557 DPF65556:DPF65557 DZB65556:DZB65557 EIX65556:EIX65557 EST65556:EST65557 FCP65556:FCP65557 FML65556:FML65557 FWH65556:FWH65557 GGD65556:GGD65557 GPZ65556:GPZ65557 GZV65556:GZV65557 HJR65556:HJR65557 HTN65556:HTN65557 IDJ65556:IDJ65557 INF65556:INF65557 IXB65556:IXB65557 JGX65556:JGX65557 JQT65556:JQT65557 KAP65556:KAP65557 KKL65556:KKL65557 KUH65556:KUH65557 LED65556:LED65557 LNZ65556:LNZ65557 LXV65556:LXV65557 MHR65556:MHR65557 MRN65556:MRN65557 NBJ65556:NBJ65557 NLF65556:NLF65557 NVB65556:NVB65557 OEX65556:OEX65557 OOT65556:OOT65557 OYP65556:OYP65557 PIL65556:PIL65557 PSH65556:PSH65557 QCD65556:QCD65557 QLZ65556:QLZ65557 QVV65556:QVV65557 RFR65556:RFR65557 RPN65556:RPN65557 RZJ65556:RZJ65557 SJF65556:SJF65557 STB65556:STB65557 TCX65556:TCX65557 TMT65556:TMT65557 TWP65556:TWP65557 UGL65556:UGL65557 UQH65556:UQH65557 VAD65556:VAD65557 VJZ65556:VJZ65557 VTV65556:VTV65557 WDR65556:WDR65557 WNN65556:WNN65557 WXJ65556:WXJ65557 S131092:S131093 KX131092:KX131093 UT131092:UT131093 AEP131092:AEP131093 AOL131092:AOL131093 AYH131092:AYH131093 BID131092:BID131093 BRZ131092:BRZ131093 CBV131092:CBV131093 CLR131092:CLR131093 CVN131092:CVN131093 DFJ131092:DFJ131093 DPF131092:DPF131093 DZB131092:DZB131093 EIX131092:EIX131093 EST131092:EST131093 FCP131092:FCP131093 FML131092:FML131093 FWH131092:FWH131093 GGD131092:GGD131093 GPZ131092:GPZ131093 GZV131092:GZV131093 HJR131092:HJR131093 HTN131092:HTN131093 IDJ131092:IDJ131093 INF131092:INF131093 IXB131092:IXB131093 JGX131092:JGX131093 JQT131092:JQT131093 KAP131092:KAP131093 KKL131092:KKL131093 KUH131092:KUH131093 LED131092:LED131093 LNZ131092:LNZ131093 LXV131092:LXV131093 MHR131092:MHR131093 MRN131092:MRN131093 NBJ131092:NBJ131093 NLF131092:NLF131093 NVB131092:NVB131093 OEX131092:OEX131093 OOT131092:OOT131093 OYP131092:OYP131093 PIL131092:PIL131093 PSH131092:PSH131093 QCD131092:QCD131093 QLZ131092:QLZ131093 QVV131092:QVV131093 RFR131092:RFR131093 RPN131092:RPN131093 RZJ131092:RZJ131093 SJF131092:SJF131093 STB131092:STB131093 TCX131092:TCX131093 TMT131092:TMT131093 TWP131092:TWP131093 UGL131092:UGL131093 UQH131092:UQH131093 VAD131092:VAD131093 VJZ131092:VJZ131093 VTV131092:VTV131093 WDR131092:WDR131093 WNN131092:WNN131093 WXJ131092:WXJ131093 S196628:S196629 KX196628:KX196629 UT196628:UT196629 AEP196628:AEP196629 AOL196628:AOL196629 AYH196628:AYH196629 BID196628:BID196629 BRZ196628:BRZ196629 CBV196628:CBV196629 CLR196628:CLR196629 CVN196628:CVN196629 DFJ196628:DFJ196629 DPF196628:DPF196629 DZB196628:DZB196629 EIX196628:EIX196629 EST196628:EST196629 FCP196628:FCP196629 FML196628:FML196629 FWH196628:FWH196629 GGD196628:GGD196629 GPZ196628:GPZ196629 GZV196628:GZV196629 HJR196628:HJR196629 HTN196628:HTN196629 IDJ196628:IDJ196629 INF196628:INF196629 IXB196628:IXB196629 JGX196628:JGX196629 JQT196628:JQT196629 KAP196628:KAP196629 KKL196628:KKL196629 KUH196628:KUH196629 LED196628:LED196629 LNZ196628:LNZ196629 LXV196628:LXV196629 MHR196628:MHR196629 MRN196628:MRN196629 NBJ196628:NBJ196629 NLF196628:NLF196629 NVB196628:NVB196629 OEX196628:OEX196629 OOT196628:OOT196629 OYP196628:OYP196629 PIL196628:PIL196629 PSH196628:PSH196629 QCD196628:QCD196629 QLZ196628:QLZ196629 QVV196628:QVV196629 RFR196628:RFR196629 RPN196628:RPN196629 RZJ196628:RZJ196629 SJF196628:SJF196629 STB196628:STB196629 TCX196628:TCX196629 TMT196628:TMT196629 TWP196628:TWP196629 UGL196628:UGL196629 UQH196628:UQH196629 VAD196628:VAD196629 VJZ196628:VJZ196629 VTV196628:VTV196629 WDR196628:WDR196629 WNN196628:WNN196629 WXJ196628:WXJ196629 S262164:S262165 KX262164:KX262165 UT262164:UT262165 AEP262164:AEP262165 AOL262164:AOL262165 AYH262164:AYH262165 BID262164:BID262165 BRZ262164:BRZ262165 CBV262164:CBV262165 CLR262164:CLR262165 CVN262164:CVN262165 DFJ262164:DFJ262165 DPF262164:DPF262165 DZB262164:DZB262165 EIX262164:EIX262165 EST262164:EST262165 FCP262164:FCP262165 FML262164:FML262165 FWH262164:FWH262165 GGD262164:GGD262165 GPZ262164:GPZ262165 GZV262164:GZV262165 HJR262164:HJR262165 HTN262164:HTN262165 IDJ262164:IDJ262165 INF262164:INF262165 IXB262164:IXB262165 JGX262164:JGX262165 JQT262164:JQT262165 KAP262164:KAP262165 KKL262164:KKL262165 KUH262164:KUH262165 LED262164:LED262165 LNZ262164:LNZ262165 LXV262164:LXV262165 MHR262164:MHR262165 MRN262164:MRN262165 NBJ262164:NBJ262165 NLF262164:NLF262165 NVB262164:NVB262165 OEX262164:OEX262165 OOT262164:OOT262165 OYP262164:OYP262165 PIL262164:PIL262165 PSH262164:PSH262165 QCD262164:QCD262165 QLZ262164:QLZ262165 QVV262164:QVV262165 RFR262164:RFR262165 RPN262164:RPN262165 RZJ262164:RZJ262165 SJF262164:SJF262165 STB262164:STB262165 TCX262164:TCX262165 TMT262164:TMT262165 TWP262164:TWP262165 UGL262164:UGL262165 UQH262164:UQH262165 VAD262164:VAD262165 VJZ262164:VJZ262165 VTV262164:VTV262165 WDR262164:WDR262165 WNN262164:WNN262165 WXJ262164:WXJ262165 S327700:S327701 KX327700:KX327701 UT327700:UT327701 AEP327700:AEP327701 AOL327700:AOL327701 AYH327700:AYH327701 BID327700:BID327701 BRZ327700:BRZ327701 CBV327700:CBV327701 CLR327700:CLR327701 CVN327700:CVN327701 DFJ327700:DFJ327701 DPF327700:DPF327701 DZB327700:DZB327701 EIX327700:EIX327701 EST327700:EST327701 FCP327700:FCP327701 FML327700:FML327701 FWH327700:FWH327701 GGD327700:GGD327701 GPZ327700:GPZ327701 GZV327700:GZV327701 HJR327700:HJR327701 HTN327700:HTN327701 IDJ327700:IDJ327701 INF327700:INF327701 IXB327700:IXB327701 JGX327700:JGX327701 JQT327700:JQT327701 KAP327700:KAP327701 KKL327700:KKL327701 KUH327700:KUH327701 LED327700:LED327701 LNZ327700:LNZ327701 LXV327700:LXV327701 MHR327700:MHR327701 MRN327700:MRN327701 NBJ327700:NBJ327701 NLF327700:NLF327701 NVB327700:NVB327701 OEX327700:OEX327701 OOT327700:OOT327701 OYP327700:OYP327701 PIL327700:PIL327701 PSH327700:PSH327701 QCD327700:QCD327701 QLZ327700:QLZ327701 QVV327700:QVV327701 RFR327700:RFR327701 RPN327700:RPN327701 RZJ327700:RZJ327701 SJF327700:SJF327701 STB327700:STB327701 TCX327700:TCX327701 TMT327700:TMT327701 TWP327700:TWP327701 UGL327700:UGL327701 UQH327700:UQH327701 VAD327700:VAD327701 VJZ327700:VJZ327701 VTV327700:VTV327701 WDR327700:WDR327701 WNN327700:WNN327701 WXJ327700:WXJ327701 S393236:S393237 KX393236:KX393237 UT393236:UT393237 AEP393236:AEP393237 AOL393236:AOL393237 AYH393236:AYH393237 BID393236:BID393237 BRZ393236:BRZ393237 CBV393236:CBV393237 CLR393236:CLR393237 CVN393236:CVN393237 DFJ393236:DFJ393237 DPF393236:DPF393237 DZB393236:DZB393237 EIX393236:EIX393237 EST393236:EST393237 FCP393236:FCP393237 FML393236:FML393237 FWH393236:FWH393237 GGD393236:GGD393237 GPZ393236:GPZ393237 GZV393236:GZV393237 HJR393236:HJR393237 HTN393236:HTN393237 IDJ393236:IDJ393237 INF393236:INF393237 IXB393236:IXB393237 JGX393236:JGX393237 JQT393236:JQT393237 KAP393236:KAP393237 KKL393236:KKL393237 KUH393236:KUH393237 LED393236:LED393237 LNZ393236:LNZ393237 LXV393236:LXV393237 MHR393236:MHR393237 MRN393236:MRN393237 NBJ393236:NBJ393237 NLF393236:NLF393237 NVB393236:NVB393237 OEX393236:OEX393237 OOT393236:OOT393237 OYP393236:OYP393237 PIL393236:PIL393237 PSH393236:PSH393237 QCD393236:QCD393237 QLZ393236:QLZ393237 QVV393236:QVV393237 RFR393236:RFR393237 RPN393236:RPN393237 RZJ393236:RZJ393237 SJF393236:SJF393237 STB393236:STB393237 TCX393236:TCX393237 TMT393236:TMT393237 TWP393236:TWP393237 UGL393236:UGL393237 UQH393236:UQH393237 VAD393236:VAD393237 VJZ393236:VJZ393237 VTV393236:VTV393237 WDR393236:WDR393237 WNN393236:WNN393237 WXJ393236:WXJ393237 S458772:S458773 KX458772:KX458773 UT458772:UT458773 AEP458772:AEP458773 AOL458772:AOL458773 AYH458772:AYH458773 BID458772:BID458773 BRZ458772:BRZ458773 CBV458772:CBV458773 CLR458772:CLR458773 CVN458772:CVN458773 DFJ458772:DFJ458773 DPF458772:DPF458773 DZB458772:DZB458773 EIX458772:EIX458773 EST458772:EST458773 FCP458772:FCP458773 FML458772:FML458773 FWH458772:FWH458773 GGD458772:GGD458773 GPZ458772:GPZ458773 GZV458772:GZV458773 HJR458772:HJR458773 HTN458772:HTN458773 IDJ458772:IDJ458773 INF458772:INF458773 IXB458772:IXB458773 JGX458772:JGX458773 JQT458772:JQT458773 KAP458772:KAP458773 KKL458772:KKL458773 KUH458772:KUH458773 LED458772:LED458773 LNZ458772:LNZ458773 LXV458772:LXV458773 MHR458772:MHR458773 MRN458772:MRN458773 NBJ458772:NBJ458773 NLF458772:NLF458773 NVB458772:NVB458773 OEX458772:OEX458773 OOT458772:OOT458773 OYP458772:OYP458773 PIL458772:PIL458773 PSH458772:PSH458773 QCD458772:QCD458773 QLZ458772:QLZ458773 QVV458772:QVV458773 RFR458772:RFR458773 RPN458772:RPN458773 RZJ458772:RZJ458773 SJF458772:SJF458773 STB458772:STB458773 TCX458772:TCX458773 TMT458772:TMT458773 TWP458772:TWP458773 UGL458772:UGL458773 UQH458772:UQH458773 VAD458772:VAD458773 VJZ458772:VJZ458773 VTV458772:VTV458773 WDR458772:WDR458773 WNN458772:WNN458773 WXJ458772:WXJ458773 S524308:S524309 KX524308:KX524309 UT524308:UT524309 AEP524308:AEP524309 AOL524308:AOL524309 AYH524308:AYH524309 BID524308:BID524309 BRZ524308:BRZ524309 CBV524308:CBV524309 CLR524308:CLR524309 CVN524308:CVN524309 DFJ524308:DFJ524309 DPF524308:DPF524309 DZB524308:DZB524309 EIX524308:EIX524309 EST524308:EST524309 FCP524308:FCP524309 FML524308:FML524309 FWH524308:FWH524309 GGD524308:GGD524309 GPZ524308:GPZ524309 GZV524308:GZV524309 HJR524308:HJR524309 HTN524308:HTN524309 IDJ524308:IDJ524309 INF524308:INF524309 IXB524308:IXB524309 JGX524308:JGX524309 JQT524308:JQT524309 KAP524308:KAP524309 KKL524308:KKL524309 KUH524308:KUH524309 LED524308:LED524309 LNZ524308:LNZ524309 LXV524308:LXV524309 MHR524308:MHR524309 MRN524308:MRN524309 NBJ524308:NBJ524309 NLF524308:NLF524309 NVB524308:NVB524309 OEX524308:OEX524309 OOT524308:OOT524309 OYP524308:OYP524309 PIL524308:PIL524309 PSH524308:PSH524309 QCD524308:QCD524309 QLZ524308:QLZ524309 QVV524308:QVV524309 RFR524308:RFR524309 RPN524308:RPN524309 RZJ524308:RZJ524309 SJF524308:SJF524309 STB524308:STB524309 TCX524308:TCX524309 TMT524308:TMT524309 TWP524308:TWP524309 UGL524308:UGL524309 UQH524308:UQH524309 VAD524308:VAD524309 VJZ524308:VJZ524309 VTV524308:VTV524309 WDR524308:WDR524309 WNN524308:WNN524309 WXJ524308:WXJ524309 S589844:S589845 KX589844:KX589845 UT589844:UT589845 AEP589844:AEP589845 AOL589844:AOL589845 AYH589844:AYH589845 BID589844:BID589845 BRZ589844:BRZ589845 CBV589844:CBV589845 CLR589844:CLR589845 CVN589844:CVN589845 DFJ589844:DFJ589845 DPF589844:DPF589845 DZB589844:DZB589845 EIX589844:EIX589845 EST589844:EST589845 FCP589844:FCP589845 FML589844:FML589845 FWH589844:FWH589845 GGD589844:GGD589845 GPZ589844:GPZ589845 GZV589844:GZV589845 HJR589844:HJR589845 HTN589844:HTN589845 IDJ589844:IDJ589845 INF589844:INF589845 IXB589844:IXB589845 JGX589844:JGX589845 JQT589844:JQT589845 KAP589844:KAP589845 KKL589844:KKL589845 KUH589844:KUH589845 LED589844:LED589845 LNZ589844:LNZ589845 LXV589844:LXV589845 MHR589844:MHR589845 MRN589844:MRN589845 NBJ589844:NBJ589845 NLF589844:NLF589845 NVB589844:NVB589845 OEX589844:OEX589845 OOT589844:OOT589845 OYP589844:OYP589845 PIL589844:PIL589845 PSH589844:PSH589845 QCD589844:QCD589845 QLZ589844:QLZ589845 QVV589844:QVV589845 RFR589844:RFR589845 RPN589844:RPN589845 RZJ589844:RZJ589845 SJF589844:SJF589845 STB589844:STB589845 TCX589844:TCX589845 TMT589844:TMT589845 TWP589844:TWP589845 UGL589844:UGL589845 UQH589844:UQH589845 VAD589844:VAD589845 VJZ589844:VJZ589845 VTV589844:VTV589845 WDR589844:WDR589845 WNN589844:WNN589845 WXJ589844:WXJ589845 S655380:S655381 KX655380:KX655381 UT655380:UT655381 AEP655380:AEP655381 AOL655380:AOL655381 AYH655380:AYH655381 BID655380:BID655381 BRZ655380:BRZ655381 CBV655380:CBV655381 CLR655380:CLR655381 CVN655380:CVN655381 DFJ655380:DFJ655381 DPF655380:DPF655381 DZB655380:DZB655381 EIX655380:EIX655381 EST655380:EST655381 FCP655380:FCP655381 FML655380:FML655381 FWH655380:FWH655381 GGD655380:GGD655381 GPZ655380:GPZ655381 GZV655380:GZV655381 HJR655380:HJR655381 HTN655380:HTN655381 IDJ655380:IDJ655381 INF655380:INF655381 IXB655380:IXB655381 JGX655380:JGX655381 JQT655380:JQT655381 KAP655380:KAP655381 KKL655380:KKL655381 KUH655380:KUH655381 LED655380:LED655381 LNZ655380:LNZ655381 LXV655380:LXV655381 MHR655380:MHR655381 MRN655380:MRN655381 NBJ655380:NBJ655381 NLF655380:NLF655381 NVB655380:NVB655381 OEX655380:OEX655381 OOT655380:OOT655381 OYP655380:OYP655381 PIL655380:PIL655381 PSH655380:PSH655381 QCD655380:QCD655381 QLZ655380:QLZ655381 QVV655380:QVV655381 RFR655380:RFR655381 RPN655380:RPN655381 RZJ655380:RZJ655381 SJF655380:SJF655381 STB655380:STB655381 TCX655380:TCX655381 TMT655380:TMT655381 TWP655380:TWP655381 UGL655380:UGL655381 UQH655380:UQH655381 VAD655380:VAD655381 VJZ655380:VJZ655381 VTV655380:VTV655381 WDR655380:WDR655381 WNN655380:WNN655381 WXJ655380:WXJ655381 S720916:S720917 KX720916:KX720917 UT720916:UT720917 AEP720916:AEP720917 AOL720916:AOL720917 AYH720916:AYH720917 BID720916:BID720917 BRZ720916:BRZ720917 CBV720916:CBV720917 CLR720916:CLR720917 CVN720916:CVN720917 DFJ720916:DFJ720917 DPF720916:DPF720917 DZB720916:DZB720917 EIX720916:EIX720917 EST720916:EST720917 FCP720916:FCP720917 FML720916:FML720917 FWH720916:FWH720917 GGD720916:GGD720917 GPZ720916:GPZ720917 GZV720916:GZV720917 HJR720916:HJR720917 HTN720916:HTN720917 IDJ720916:IDJ720917 INF720916:INF720917 IXB720916:IXB720917 JGX720916:JGX720917 JQT720916:JQT720917 KAP720916:KAP720917 KKL720916:KKL720917 KUH720916:KUH720917 LED720916:LED720917 LNZ720916:LNZ720917 LXV720916:LXV720917 MHR720916:MHR720917 MRN720916:MRN720917 NBJ720916:NBJ720917 NLF720916:NLF720917 NVB720916:NVB720917 OEX720916:OEX720917 OOT720916:OOT720917 OYP720916:OYP720917 PIL720916:PIL720917 PSH720916:PSH720917 QCD720916:QCD720917 QLZ720916:QLZ720917 QVV720916:QVV720917 RFR720916:RFR720917 RPN720916:RPN720917 RZJ720916:RZJ720917 SJF720916:SJF720917 STB720916:STB720917 TCX720916:TCX720917 TMT720916:TMT720917 TWP720916:TWP720917 UGL720916:UGL720917 UQH720916:UQH720917 VAD720916:VAD720917 VJZ720916:VJZ720917 VTV720916:VTV720917 WDR720916:WDR720917 WNN720916:WNN720917 WXJ720916:WXJ720917 S786452:S786453 KX786452:KX786453 UT786452:UT786453 AEP786452:AEP786453 AOL786452:AOL786453 AYH786452:AYH786453 BID786452:BID786453 BRZ786452:BRZ786453 CBV786452:CBV786453 CLR786452:CLR786453 CVN786452:CVN786453 DFJ786452:DFJ786453 DPF786452:DPF786453 DZB786452:DZB786453 EIX786452:EIX786453 EST786452:EST786453 FCP786452:FCP786453 FML786452:FML786453 FWH786452:FWH786453 GGD786452:GGD786453 GPZ786452:GPZ786453 GZV786452:GZV786453 HJR786452:HJR786453 HTN786452:HTN786453 IDJ786452:IDJ786453 INF786452:INF786453 IXB786452:IXB786453 JGX786452:JGX786453 JQT786452:JQT786453 KAP786452:KAP786453 KKL786452:KKL786453 KUH786452:KUH786453 LED786452:LED786453 LNZ786452:LNZ786453 LXV786452:LXV786453 MHR786452:MHR786453 MRN786452:MRN786453 NBJ786452:NBJ786453 NLF786452:NLF786453 NVB786452:NVB786453 OEX786452:OEX786453 OOT786452:OOT786453 OYP786452:OYP786453 PIL786452:PIL786453 PSH786452:PSH786453 QCD786452:QCD786453 QLZ786452:QLZ786453 QVV786452:QVV786453 RFR786452:RFR786453 RPN786452:RPN786453 RZJ786452:RZJ786453 SJF786452:SJF786453 STB786452:STB786453 TCX786452:TCX786453 TMT786452:TMT786453 TWP786452:TWP786453 UGL786452:UGL786453 UQH786452:UQH786453 VAD786452:VAD786453 VJZ786452:VJZ786453 VTV786452:VTV786453 WDR786452:WDR786453 WNN786452:WNN786453 WXJ786452:WXJ786453 S851988:S851989 KX851988:KX851989 UT851988:UT851989 AEP851988:AEP851989 AOL851988:AOL851989 AYH851988:AYH851989 BID851988:BID851989 BRZ851988:BRZ851989 CBV851988:CBV851989 CLR851988:CLR851989 CVN851988:CVN851989 DFJ851988:DFJ851989 DPF851988:DPF851989 DZB851988:DZB851989 EIX851988:EIX851989 EST851988:EST851989 FCP851988:FCP851989 FML851988:FML851989 FWH851988:FWH851989 GGD851988:GGD851989 GPZ851988:GPZ851989 GZV851988:GZV851989 HJR851988:HJR851989 HTN851988:HTN851989 IDJ851988:IDJ851989 INF851988:INF851989 IXB851988:IXB851989 JGX851988:JGX851989 JQT851988:JQT851989 KAP851988:KAP851989 KKL851988:KKL851989 KUH851988:KUH851989 LED851988:LED851989 LNZ851988:LNZ851989 LXV851988:LXV851989 MHR851988:MHR851989 MRN851988:MRN851989 NBJ851988:NBJ851989 NLF851988:NLF851989 NVB851988:NVB851989 OEX851988:OEX851989 OOT851988:OOT851989 OYP851988:OYP851989 PIL851988:PIL851989 PSH851988:PSH851989 QCD851988:QCD851989 QLZ851988:QLZ851989 QVV851988:QVV851989 RFR851988:RFR851989 RPN851988:RPN851989 RZJ851988:RZJ851989 SJF851988:SJF851989 STB851988:STB851989 TCX851988:TCX851989 TMT851988:TMT851989 TWP851988:TWP851989 UGL851988:UGL851989 UQH851988:UQH851989 VAD851988:VAD851989 VJZ851988:VJZ851989 VTV851988:VTV851989 WDR851988:WDR851989 WNN851988:WNN851989 WXJ851988:WXJ851989 S917524:S917525 KX917524:KX917525 UT917524:UT917525 AEP917524:AEP917525 AOL917524:AOL917525 AYH917524:AYH917525 BID917524:BID917525 BRZ917524:BRZ917525 CBV917524:CBV917525 CLR917524:CLR917525 CVN917524:CVN917525 DFJ917524:DFJ917525 DPF917524:DPF917525 DZB917524:DZB917525 EIX917524:EIX917525 EST917524:EST917525 FCP917524:FCP917525 FML917524:FML917525 FWH917524:FWH917525 GGD917524:GGD917525 GPZ917524:GPZ917525 GZV917524:GZV917525 HJR917524:HJR917525 HTN917524:HTN917525 IDJ917524:IDJ917525 INF917524:INF917525 IXB917524:IXB917525 JGX917524:JGX917525 JQT917524:JQT917525 KAP917524:KAP917525 KKL917524:KKL917525 KUH917524:KUH917525 LED917524:LED917525 LNZ917524:LNZ917525 LXV917524:LXV917525 MHR917524:MHR917525 MRN917524:MRN917525 NBJ917524:NBJ917525 NLF917524:NLF917525 NVB917524:NVB917525 OEX917524:OEX917525 OOT917524:OOT917525 OYP917524:OYP917525 PIL917524:PIL917525 PSH917524:PSH917525 QCD917524:QCD917525 QLZ917524:QLZ917525 QVV917524:QVV917525 RFR917524:RFR917525 RPN917524:RPN917525 RZJ917524:RZJ917525 SJF917524:SJF917525 STB917524:STB917525 TCX917524:TCX917525 TMT917524:TMT917525 TWP917524:TWP917525 UGL917524:UGL917525 UQH917524:UQH917525 VAD917524:VAD917525 VJZ917524:VJZ917525 VTV917524:VTV917525 WDR917524:WDR917525 WNN917524:WNN917525 WXJ917524:WXJ917525 S983060:S983061 KX983060:KX983061 UT983060:UT983061 AEP983060:AEP983061 AOL983060:AOL983061 AYH983060:AYH983061 BID983060:BID983061 BRZ983060:BRZ983061 CBV983060:CBV983061 CLR983060:CLR983061 CVN983060:CVN983061 DFJ983060:DFJ983061 DPF983060:DPF983061 DZB983060:DZB983061 EIX983060:EIX983061 EST983060:EST983061 FCP983060:FCP983061 FML983060:FML983061 FWH983060:FWH983061 GGD983060:GGD983061 GPZ983060:GPZ983061 GZV983060:GZV983061 HJR983060:HJR983061 HTN983060:HTN983061 IDJ983060:IDJ983061 INF983060:INF983061 IXB983060:IXB983061 JGX983060:JGX983061 JQT983060:JQT983061 KAP983060:KAP983061 KKL983060:KKL983061 KUH983060:KUH983061 LED983060:LED983061 LNZ983060:LNZ983061 LXV983060:LXV983061 MHR983060:MHR983061 MRN983060:MRN983061 NBJ983060:NBJ983061 NLF983060:NLF983061 NVB983060:NVB983061 OEX983060:OEX983061 OOT983060:OOT983061 OYP983060:OYP983061 PIL983060:PIL983061 PSH983060:PSH983061 QCD983060:QCD983061 QLZ983060:QLZ983061 QVV983060:QVV983061 RFR983060:RFR983061 RPN983060:RPN983061 RZJ983060:RZJ983061 SJF983060:SJF983061 STB983060:STB983061 TCX983060:TCX983061 TMT983060:TMT983061 TWP983060:TWP983061 UGL983060:UGL983061 UQH983060:UQH983061 VAD983060:VAD983061 VJZ983060:VJZ983061 VTV983060:VTV983061 WDR983060:WDR983061 WNN983060:WNN983061 WXJ983060:WXJ983061 U393236:U393237 U458772:U458773 KZ65556:KZ65557 UV65556:UV65557 AER65556:AER65557 AON65556:AON65557 AYJ65556:AYJ65557 BIF65556:BIF65557 BSB65556:BSB65557 CBX65556:CBX65557 CLT65556:CLT65557 CVP65556:CVP65557 DFL65556:DFL65557 DPH65556:DPH65557 DZD65556:DZD65557 EIZ65556:EIZ65557 ESV65556:ESV65557 FCR65556:FCR65557 FMN65556:FMN65557 FWJ65556:FWJ65557 GGF65556:GGF65557 GQB65556:GQB65557 GZX65556:GZX65557 HJT65556:HJT65557 HTP65556:HTP65557 IDL65556:IDL65557 INH65556:INH65557 IXD65556:IXD65557 JGZ65556:JGZ65557 JQV65556:JQV65557 KAR65556:KAR65557 KKN65556:KKN65557 KUJ65556:KUJ65557 LEF65556:LEF65557 LOB65556:LOB65557 LXX65556:LXX65557 MHT65556:MHT65557 MRP65556:MRP65557 NBL65556:NBL65557 NLH65556:NLH65557 NVD65556:NVD65557 OEZ65556:OEZ65557 OOV65556:OOV65557 OYR65556:OYR65557 PIN65556:PIN65557 PSJ65556:PSJ65557 QCF65556:QCF65557 QMB65556:QMB65557 QVX65556:QVX65557 RFT65556:RFT65557 RPP65556:RPP65557 RZL65556:RZL65557 SJH65556:SJH65557 STD65556:STD65557 TCZ65556:TCZ65557 TMV65556:TMV65557 TWR65556:TWR65557 UGN65556:UGN65557 UQJ65556:UQJ65557 VAF65556:VAF65557 VKB65556:VKB65557 VTX65556:VTX65557 WDT65556:WDT65557 WNP65556:WNP65557 WXL65556:WXL65557 U524308:U524309 KZ131092:KZ131093 UV131092:UV131093 AER131092:AER131093 AON131092:AON131093 AYJ131092:AYJ131093 BIF131092:BIF131093 BSB131092:BSB131093 CBX131092:CBX131093 CLT131092:CLT131093 CVP131092:CVP131093 DFL131092:DFL131093 DPH131092:DPH131093 DZD131092:DZD131093 EIZ131092:EIZ131093 ESV131092:ESV131093 FCR131092:FCR131093 FMN131092:FMN131093 FWJ131092:FWJ131093 GGF131092:GGF131093 GQB131092:GQB131093 GZX131092:GZX131093 HJT131092:HJT131093 HTP131092:HTP131093 IDL131092:IDL131093 INH131092:INH131093 IXD131092:IXD131093 JGZ131092:JGZ131093 JQV131092:JQV131093 KAR131092:KAR131093 KKN131092:KKN131093 KUJ131092:KUJ131093 LEF131092:LEF131093 LOB131092:LOB131093 LXX131092:LXX131093 MHT131092:MHT131093 MRP131092:MRP131093 NBL131092:NBL131093 NLH131092:NLH131093 NVD131092:NVD131093 OEZ131092:OEZ131093 OOV131092:OOV131093 OYR131092:OYR131093 PIN131092:PIN131093 PSJ131092:PSJ131093 QCF131092:QCF131093 QMB131092:QMB131093 QVX131092:QVX131093 RFT131092:RFT131093 RPP131092:RPP131093 RZL131092:RZL131093 SJH131092:SJH131093 STD131092:STD131093 TCZ131092:TCZ131093 TMV131092:TMV131093 TWR131092:TWR131093 UGN131092:UGN131093 UQJ131092:UQJ131093 VAF131092:VAF131093 VKB131092:VKB131093 VTX131092:VTX131093 WDT131092:WDT131093 WNP131092:WNP131093 WXL131092:WXL131093 U589844:U589845 KZ196628:KZ196629 UV196628:UV196629 AER196628:AER196629 AON196628:AON196629 AYJ196628:AYJ196629 BIF196628:BIF196629 BSB196628:BSB196629 CBX196628:CBX196629 CLT196628:CLT196629 CVP196628:CVP196629 DFL196628:DFL196629 DPH196628:DPH196629 DZD196628:DZD196629 EIZ196628:EIZ196629 ESV196628:ESV196629 FCR196628:FCR196629 FMN196628:FMN196629 FWJ196628:FWJ196629 GGF196628:GGF196629 GQB196628:GQB196629 GZX196628:GZX196629 HJT196628:HJT196629 HTP196628:HTP196629 IDL196628:IDL196629 INH196628:INH196629 IXD196628:IXD196629 JGZ196628:JGZ196629 JQV196628:JQV196629 KAR196628:KAR196629 KKN196628:KKN196629 KUJ196628:KUJ196629 LEF196628:LEF196629 LOB196628:LOB196629 LXX196628:LXX196629 MHT196628:MHT196629 MRP196628:MRP196629 NBL196628:NBL196629 NLH196628:NLH196629 NVD196628:NVD196629 OEZ196628:OEZ196629 OOV196628:OOV196629 OYR196628:OYR196629 PIN196628:PIN196629 PSJ196628:PSJ196629 QCF196628:QCF196629 QMB196628:QMB196629 QVX196628:QVX196629 RFT196628:RFT196629 RPP196628:RPP196629 RZL196628:RZL196629 SJH196628:SJH196629 STD196628:STD196629 TCZ196628:TCZ196629 TMV196628:TMV196629 TWR196628:TWR196629 UGN196628:UGN196629 UQJ196628:UQJ196629 VAF196628:VAF196629 VKB196628:VKB196629 VTX196628:VTX196629 WDT196628:WDT196629 WNP196628:WNP196629 WXL196628:WXL196629 U655380:U655381 KZ262164:KZ262165 UV262164:UV262165 AER262164:AER262165 AON262164:AON262165 AYJ262164:AYJ262165 BIF262164:BIF262165 BSB262164:BSB262165 CBX262164:CBX262165 CLT262164:CLT262165 CVP262164:CVP262165 DFL262164:DFL262165 DPH262164:DPH262165 DZD262164:DZD262165 EIZ262164:EIZ262165 ESV262164:ESV262165 FCR262164:FCR262165 FMN262164:FMN262165 FWJ262164:FWJ262165 GGF262164:GGF262165 GQB262164:GQB262165 GZX262164:GZX262165 HJT262164:HJT262165 HTP262164:HTP262165 IDL262164:IDL262165 INH262164:INH262165 IXD262164:IXD262165 JGZ262164:JGZ262165 JQV262164:JQV262165 KAR262164:KAR262165 KKN262164:KKN262165 KUJ262164:KUJ262165 LEF262164:LEF262165 LOB262164:LOB262165 LXX262164:LXX262165 MHT262164:MHT262165 MRP262164:MRP262165 NBL262164:NBL262165 NLH262164:NLH262165 NVD262164:NVD262165 OEZ262164:OEZ262165 OOV262164:OOV262165 OYR262164:OYR262165 PIN262164:PIN262165 PSJ262164:PSJ262165 QCF262164:QCF262165 QMB262164:QMB262165 QVX262164:QVX262165 RFT262164:RFT262165 RPP262164:RPP262165 RZL262164:RZL262165 SJH262164:SJH262165 STD262164:STD262165 TCZ262164:TCZ262165 TMV262164:TMV262165 TWR262164:TWR262165 UGN262164:UGN262165 UQJ262164:UQJ262165 VAF262164:VAF262165 VKB262164:VKB262165 VTX262164:VTX262165 WDT262164:WDT262165 WNP262164:WNP262165 WXL262164:WXL262165 U720916:U720917 KZ327700:KZ327701 UV327700:UV327701 AER327700:AER327701 AON327700:AON327701 AYJ327700:AYJ327701 BIF327700:BIF327701 BSB327700:BSB327701 CBX327700:CBX327701 CLT327700:CLT327701 CVP327700:CVP327701 DFL327700:DFL327701 DPH327700:DPH327701 DZD327700:DZD327701 EIZ327700:EIZ327701 ESV327700:ESV327701 FCR327700:FCR327701 FMN327700:FMN327701 FWJ327700:FWJ327701 GGF327700:GGF327701 GQB327700:GQB327701 GZX327700:GZX327701 HJT327700:HJT327701 HTP327700:HTP327701 IDL327700:IDL327701 INH327700:INH327701 IXD327700:IXD327701 JGZ327700:JGZ327701 JQV327700:JQV327701 KAR327700:KAR327701 KKN327700:KKN327701 KUJ327700:KUJ327701 LEF327700:LEF327701 LOB327700:LOB327701 LXX327700:LXX327701 MHT327700:MHT327701 MRP327700:MRP327701 NBL327700:NBL327701 NLH327700:NLH327701 NVD327700:NVD327701 OEZ327700:OEZ327701 OOV327700:OOV327701 OYR327700:OYR327701 PIN327700:PIN327701 PSJ327700:PSJ327701 QCF327700:QCF327701 QMB327700:QMB327701 QVX327700:QVX327701 RFT327700:RFT327701 RPP327700:RPP327701 RZL327700:RZL327701 SJH327700:SJH327701 STD327700:STD327701 TCZ327700:TCZ327701 TMV327700:TMV327701 TWR327700:TWR327701 UGN327700:UGN327701 UQJ327700:UQJ327701 VAF327700:VAF327701 VKB327700:VKB327701 VTX327700:VTX327701 WDT327700:WDT327701 WNP327700:WNP327701 WXL327700:WXL327701 U786452:U786453 KZ393236:KZ393237 UV393236:UV393237 AER393236:AER393237 AON393236:AON393237 AYJ393236:AYJ393237 BIF393236:BIF393237 BSB393236:BSB393237 CBX393236:CBX393237 CLT393236:CLT393237 CVP393236:CVP393237 DFL393236:DFL393237 DPH393236:DPH393237 DZD393236:DZD393237 EIZ393236:EIZ393237 ESV393236:ESV393237 FCR393236:FCR393237 FMN393236:FMN393237 FWJ393236:FWJ393237 GGF393236:GGF393237 GQB393236:GQB393237 GZX393236:GZX393237 HJT393236:HJT393237 HTP393236:HTP393237 IDL393236:IDL393237 INH393236:INH393237 IXD393236:IXD393237 JGZ393236:JGZ393237 JQV393236:JQV393237 KAR393236:KAR393237 KKN393236:KKN393237 KUJ393236:KUJ393237 LEF393236:LEF393237 LOB393236:LOB393237 LXX393236:LXX393237 MHT393236:MHT393237 MRP393236:MRP393237 NBL393236:NBL393237 NLH393236:NLH393237 NVD393236:NVD393237 OEZ393236:OEZ393237 OOV393236:OOV393237 OYR393236:OYR393237 PIN393236:PIN393237 PSJ393236:PSJ393237 QCF393236:QCF393237 QMB393236:QMB393237 QVX393236:QVX393237 RFT393236:RFT393237 RPP393236:RPP393237 RZL393236:RZL393237 SJH393236:SJH393237 STD393236:STD393237 TCZ393236:TCZ393237 TMV393236:TMV393237 TWR393236:TWR393237 UGN393236:UGN393237 UQJ393236:UQJ393237 VAF393236:VAF393237 VKB393236:VKB393237 VTX393236:VTX393237 WDT393236:WDT393237 WNP393236:WNP393237 WXL393236:WXL393237 U851988:U851989 KZ458772:KZ458773 UV458772:UV458773 AER458772:AER458773 AON458772:AON458773 AYJ458772:AYJ458773 BIF458772:BIF458773 BSB458772:BSB458773 CBX458772:CBX458773 CLT458772:CLT458773 CVP458772:CVP458773 DFL458772:DFL458773 DPH458772:DPH458773 DZD458772:DZD458773 EIZ458772:EIZ458773 ESV458772:ESV458773 FCR458772:FCR458773 FMN458772:FMN458773 FWJ458772:FWJ458773 GGF458772:GGF458773 GQB458772:GQB458773 GZX458772:GZX458773 HJT458772:HJT458773 HTP458772:HTP458773 IDL458772:IDL458773 INH458772:INH458773 IXD458772:IXD458773 JGZ458772:JGZ458773 JQV458772:JQV458773 KAR458772:KAR458773 KKN458772:KKN458773 KUJ458772:KUJ458773 LEF458772:LEF458773 LOB458772:LOB458773 LXX458772:LXX458773 MHT458772:MHT458773 MRP458772:MRP458773 NBL458772:NBL458773 NLH458772:NLH458773 NVD458772:NVD458773 OEZ458772:OEZ458773 OOV458772:OOV458773 OYR458772:OYR458773 PIN458772:PIN458773 PSJ458772:PSJ458773 QCF458772:QCF458773 QMB458772:QMB458773 QVX458772:QVX458773 RFT458772:RFT458773 RPP458772:RPP458773 RZL458772:RZL458773 SJH458772:SJH458773 STD458772:STD458773 TCZ458772:TCZ458773 TMV458772:TMV458773 TWR458772:TWR458773 UGN458772:UGN458773 UQJ458772:UQJ458773 VAF458772:VAF458773 VKB458772:VKB458773 VTX458772:VTX458773 WDT458772:WDT458773 WNP458772:WNP458773 WXL458772:WXL458773 U917524:U917525 KZ524308:KZ524309 UV524308:UV524309 AER524308:AER524309 AON524308:AON524309 AYJ524308:AYJ524309 BIF524308:BIF524309 BSB524308:BSB524309 CBX524308:CBX524309 CLT524308:CLT524309 CVP524308:CVP524309 DFL524308:DFL524309 DPH524308:DPH524309 DZD524308:DZD524309 EIZ524308:EIZ524309 ESV524308:ESV524309 FCR524308:FCR524309 FMN524308:FMN524309 FWJ524308:FWJ524309 GGF524308:GGF524309 GQB524308:GQB524309 GZX524308:GZX524309 HJT524308:HJT524309 HTP524308:HTP524309 IDL524308:IDL524309 INH524308:INH524309 IXD524308:IXD524309 JGZ524308:JGZ524309 JQV524308:JQV524309 KAR524308:KAR524309 KKN524308:KKN524309 KUJ524308:KUJ524309 LEF524308:LEF524309 LOB524308:LOB524309 LXX524308:LXX524309 MHT524308:MHT524309 MRP524308:MRP524309 NBL524308:NBL524309 NLH524308:NLH524309 NVD524308:NVD524309 OEZ524308:OEZ524309 OOV524308:OOV524309 OYR524308:OYR524309 PIN524308:PIN524309 PSJ524308:PSJ524309 QCF524308:QCF524309 QMB524308:QMB524309 QVX524308:QVX524309 RFT524308:RFT524309 RPP524308:RPP524309 RZL524308:RZL524309 SJH524308:SJH524309 STD524308:STD524309 TCZ524308:TCZ524309 TMV524308:TMV524309 TWR524308:TWR524309 UGN524308:UGN524309 UQJ524308:UQJ524309 VAF524308:VAF524309 VKB524308:VKB524309 VTX524308:VTX524309 WDT524308:WDT524309 WNP524308:WNP524309 WXL524308:WXL524309 U983060:U983061 KZ589844:KZ589845 UV589844:UV589845 AER589844:AER589845 AON589844:AON589845 AYJ589844:AYJ589845 BIF589844:BIF589845 BSB589844:BSB589845 CBX589844:CBX589845 CLT589844:CLT589845 CVP589844:CVP589845 DFL589844:DFL589845 DPH589844:DPH589845 DZD589844:DZD589845 EIZ589844:EIZ589845 ESV589844:ESV589845 FCR589844:FCR589845 FMN589844:FMN589845 FWJ589844:FWJ589845 GGF589844:GGF589845 GQB589844:GQB589845 GZX589844:GZX589845 HJT589844:HJT589845 HTP589844:HTP589845 IDL589844:IDL589845 INH589844:INH589845 IXD589844:IXD589845 JGZ589844:JGZ589845 JQV589844:JQV589845 KAR589844:KAR589845 KKN589844:KKN589845 KUJ589844:KUJ589845 LEF589844:LEF589845 LOB589844:LOB589845 LXX589844:LXX589845 MHT589844:MHT589845 MRP589844:MRP589845 NBL589844:NBL589845 NLH589844:NLH589845 NVD589844:NVD589845 OEZ589844:OEZ589845 OOV589844:OOV589845 OYR589844:OYR589845 PIN589844:PIN589845 PSJ589844:PSJ589845 QCF589844:QCF589845 QMB589844:QMB589845 QVX589844:QVX589845 RFT589844:RFT589845 RPP589844:RPP589845 RZL589844:RZL589845 SJH589844:SJH589845 STD589844:STD589845 TCZ589844:TCZ589845 TMV589844:TMV589845 TWR589844:TWR589845 UGN589844:UGN589845 UQJ589844:UQJ589845 VAF589844:VAF589845 VKB589844:VKB589845 VTX589844:VTX589845 WDT589844:WDT589845 WNP589844:WNP589845 WXL589844:WXL589845 U65556:U65557 KZ655380:KZ655381 UV655380:UV655381 AER655380:AER655381 AON655380:AON655381 AYJ655380:AYJ655381 BIF655380:BIF655381 BSB655380:BSB655381 CBX655380:CBX655381 CLT655380:CLT655381 CVP655380:CVP655381 DFL655380:DFL655381 DPH655380:DPH655381 DZD655380:DZD655381 EIZ655380:EIZ655381 ESV655380:ESV655381 FCR655380:FCR655381 FMN655380:FMN655381 FWJ655380:FWJ655381 GGF655380:GGF655381 GQB655380:GQB655381 GZX655380:GZX655381 HJT655380:HJT655381 HTP655380:HTP655381 IDL655380:IDL655381 INH655380:INH655381 IXD655380:IXD655381 JGZ655380:JGZ655381 JQV655380:JQV655381 KAR655380:KAR655381 KKN655380:KKN655381 KUJ655380:KUJ655381 LEF655380:LEF655381 LOB655380:LOB655381 LXX655380:LXX655381 MHT655380:MHT655381 MRP655380:MRP655381 NBL655380:NBL655381 NLH655380:NLH655381 NVD655380:NVD655381 OEZ655380:OEZ655381 OOV655380:OOV655381 OYR655380:OYR655381 PIN655380:PIN655381 PSJ655380:PSJ655381 QCF655380:QCF655381 QMB655380:QMB655381 QVX655380:QVX655381 RFT655380:RFT655381 RPP655380:RPP655381 RZL655380:RZL655381 SJH655380:SJH655381 STD655380:STD655381 TCZ655380:TCZ655381 TMV655380:TMV655381 TWR655380:TWR655381 UGN655380:UGN655381 UQJ655380:UQJ655381 VAF655380:VAF655381 VKB655380:VKB655381 VTX655380:VTX655381 WDT655380:WDT655381 WNP655380:WNP655381 WXL655380:WXL655381 U131092:U131093 KZ720916:KZ720917 UV720916:UV720917 AER720916:AER720917 AON720916:AON720917 AYJ720916:AYJ720917 BIF720916:BIF720917 BSB720916:BSB720917 CBX720916:CBX720917 CLT720916:CLT720917 CVP720916:CVP720917 DFL720916:DFL720917 DPH720916:DPH720917 DZD720916:DZD720917 EIZ720916:EIZ720917 ESV720916:ESV720917 FCR720916:FCR720917 FMN720916:FMN720917 FWJ720916:FWJ720917 GGF720916:GGF720917 GQB720916:GQB720917 GZX720916:GZX720917 HJT720916:HJT720917 HTP720916:HTP720917 IDL720916:IDL720917 INH720916:INH720917 IXD720916:IXD720917 JGZ720916:JGZ720917 JQV720916:JQV720917 KAR720916:KAR720917 KKN720916:KKN720917 KUJ720916:KUJ720917 LEF720916:LEF720917 LOB720916:LOB720917 LXX720916:LXX720917 MHT720916:MHT720917 MRP720916:MRP720917 NBL720916:NBL720917 NLH720916:NLH720917 NVD720916:NVD720917 OEZ720916:OEZ720917 OOV720916:OOV720917 OYR720916:OYR720917 PIN720916:PIN720917 PSJ720916:PSJ720917 QCF720916:QCF720917 QMB720916:QMB720917 QVX720916:QVX720917 RFT720916:RFT720917 RPP720916:RPP720917 RZL720916:RZL720917 SJH720916:SJH720917 STD720916:STD720917 TCZ720916:TCZ720917 TMV720916:TMV720917 TWR720916:TWR720917 UGN720916:UGN720917 UQJ720916:UQJ720917 VAF720916:VAF720917 VKB720916:VKB720917 VTX720916:VTX720917 WDT720916:WDT720917 WNP720916:WNP720917 WXL720916:WXL720917 U196628:U196629 KZ786452:KZ786453 UV786452:UV786453 AER786452:AER786453 AON786452:AON786453 AYJ786452:AYJ786453 BIF786452:BIF786453 BSB786452:BSB786453 CBX786452:CBX786453 CLT786452:CLT786453 CVP786452:CVP786453 DFL786452:DFL786453 DPH786452:DPH786453 DZD786452:DZD786453 EIZ786452:EIZ786453 ESV786452:ESV786453 FCR786452:FCR786453 FMN786452:FMN786453 FWJ786452:FWJ786453 GGF786452:GGF786453 GQB786452:GQB786453 GZX786452:GZX786453 HJT786452:HJT786453 HTP786452:HTP786453 IDL786452:IDL786453 INH786452:INH786453 IXD786452:IXD786453 JGZ786452:JGZ786453 JQV786452:JQV786453 KAR786452:KAR786453 KKN786452:KKN786453 KUJ786452:KUJ786453 LEF786452:LEF786453 LOB786452:LOB786453 LXX786452:LXX786453 MHT786452:MHT786453 MRP786452:MRP786453 NBL786452:NBL786453 NLH786452:NLH786453 NVD786452:NVD786453 OEZ786452:OEZ786453 OOV786452:OOV786453 OYR786452:OYR786453 PIN786452:PIN786453 PSJ786452:PSJ786453 QCF786452:QCF786453 QMB786452:QMB786453 QVX786452:QVX786453 RFT786452:RFT786453 RPP786452:RPP786453 RZL786452:RZL786453 SJH786452:SJH786453 STD786452:STD786453 TCZ786452:TCZ786453 TMV786452:TMV786453 TWR786452:TWR786453 UGN786452:UGN786453 UQJ786452:UQJ786453 VAF786452:VAF786453 VKB786452:VKB786453 VTX786452:VTX786453 WDT786452:WDT786453 WNP786452:WNP786453 WXL786452:WXL786453 U262164:U262165 KZ851988:KZ851989 UV851988:UV851989 AER851988:AER851989 AON851988:AON851989 AYJ851988:AYJ851989 BIF851988:BIF851989 BSB851988:BSB851989 CBX851988:CBX851989 CLT851988:CLT851989 CVP851988:CVP851989 DFL851988:DFL851989 DPH851988:DPH851989 DZD851988:DZD851989 EIZ851988:EIZ851989 ESV851988:ESV851989 FCR851988:FCR851989 FMN851988:FMN851989 FWJ851988:FWJ851989 GGF851988:GGF851989 GQB851988:GQB851989 GZX851988:GZX851989 HJT851988:HJT851989 HTP851988:HTP851989 IDL851988:IDL851989 INH851988:INH851989 IXD851988:IXD851989 JGZ851988:JGZ851989 JQV851988:JQV851989 KAR851988:KAR851989 KKN851988:KKN851989 KUJ851988:KUJ851989 LEF851988:LEF851989 LOB851988:LOB851989 LXX851988:LXX851989 MHT851988:MHT851989 MRP851988:MRP851989 NBL851988:NBL851989 NLH851988:NLH851989 NVD851988:NVD851989 OEZ851988:OEZ851989 OOV851988:OOV851989 OYR851988:OYR851989 PIN851988:PIN851989 PSJ851988:PSJ851989 QCF851988:QCF851989 QMB851988:QMB851989 QVX851988:QVX851989 RFT851988:RFT851989 RPP851988:RPP851989 RZL851988:RZL851989 SJH851988:SJH851989 STD851988:STD851989 TCZ851988:TCZ851989 TMV851988:TMV851989 TWR851988:TWR851989 UGN851988:UGN851989 UQJ851988:UQJ851989 VAF851988:VAF851989 VKB851988:VKB851989 VTX851988:VTX851989 WDT851988:WDT851989 WNP851988:WNP851989 WXL851988:WXL851989 KZ917524:KZ917525 UV917524:UV917525 AER917524:AER917525 AON917524:AON917525 AYJ917524:AYJ917525 BIF917524:BIF917525 BSB917524:BSB917525 CBX917524:CBX917525 CLT917524:CLT917525 CVP917524:CVP917525 DFL917524:DFL917525 DPH917524:DPH917525 DZD917524:DZD917525 EIZ917524:EIZ917525 ESV917524:ESV917525 FCR917524:FCR917525 FMN917524:FMN917525 FWJ917524:FWJ917525 GGF917524:GGF917525 GQB917524:GQB917525 GZX917524:GZX917525 HJT917524:HJT917525 HTP917524:HTP917525 IDL917524:IDL917525 INH917524:INH917525 IXD917524:IXD917525 JGZ917524:JGZ917525 JQV917524:JQV917525 KAR917524:KAR917525 KKN917524:KKN917525 KUJ917524:KUJ917525 LEF917524:LEF917525 LOB917524:LOB917525 LXX917524:LXX917525 MHT917524:MHT917525 MRP917524:MRP917525 NBL917524:NBL917525 NLH917524:NLH917525 NVD917524:NVD917525 OEZ917524:OEZ917525 OOV917524:OOV917525 OYR917524:OYR917525 PIN917524:PIN917525 PSJ917524:PSJ917525 QCF917524:QCF917525 QMB917524:QMB917525 QVX917524:QVX917525 RFT917524:RFT917525 RPP917524:RPP917525 RZL917524:RZL917525 SJH917524:SJH917525 STD917524:STD917525 TCZ917524:TCZ917525 TMV917524:TMV917525 TWR917524:TWR917525 UGN917524:UGN917525 UQJ917524:UQJ917525 VAF917524:VAF917525 VKB917524:VKB917525 VTX917524:VTX917525 WDT917524:WDT917525 WNP917524:WNP917525 WXL917524:WXL917525 WXL983060:WXL983061 KZ983060:KZ983061 UV983060:UV983061 AER983060:AER983061 AON983060:AON983061 AYJ983060:AYJ983061 BIF983060:BIF983061 BSB983060:BSB983061 CBX983060:CBX983061 CLT983060:CLT983061 CVP983060:CVP983061 DFL983060:DFL983061 DPH983060:DPH983061 DZD983060:DZD983061 EIZ983060:EIZ983061 ESV983060:ESV983061 FCR983060:FCR983061 FMN983060:FMN983061 FWJ983060:FWJ983061 GGF983060:GGF983061 GQB983060:GQB983061 GZX983060:GZX983061 HJT983060:HJT983061 HTP983060:HTP983061 IDL983060:IDL983061 INH983060:INH983061 IXD983060:IXD983061 JGZ983060:JGZ983061 JQV983060:JQV983061 KAR983060:KAR983061 KKN983060:KKN983061 KUJ983060:KUJ983061 LEF983060:LEF983061 LOB983060:LOB983061 LXX983060:LXX983061 MHT983060:MHT983061 MRP983060:MRP983061 NBL983060:NBL983061 NLH983060:NLH983061 NVD983060:NVD983061 OEZ983060:OEZ983061 OOV983060:OOV983061 OYR983060:OYR983061 PIN983060:PIN983061 PSJ983060:PSJ983061 QCF983060:QCF983061 QMB983060:QMB983061 QVX983060:QVX983061 RFT983060:RFT983061 RPP983060:RPP983061 RZL983060:RZL983061 SJH983060:SJH983061 STD983060:STD983061 TCZ983060:TCZ983061 TMV983060:TMV983061 TWR983060:TWR983061 UGN983060:UGN983061 UQJ983060:UQJ983061 VAF983060:VAF983061 VKB983060:VKB983061 VTX983060:VTX983061 WDT983060:WDT983061 WNP983060:WNP983061 U24:U25 WXL24:WXL25 WNP24:WNP25 WDT24:WDT25 VTX24:VTX25 VKB24:VKB25 VAF24:VAF25 UQJ24:UQJ25 UGN24:UGN25 TWR24:TWR25 TMV24:TMV25 TCZ24:TCZ25 STD24:STD25 SJH24:SJH25 RZL24:RZL25 RPP24:RPP25 RFT24:RFT25 QVX24:QVX25 QMB24:QMB25 QCF24:QCF25 PSJ24:PSJ25 PIN24:PIN25 OYR24:OYR25 OOV24:OOV25 OEZ24:OEZ25 NVD24:NVD25 NLH24:NLH25 NBL24:NBL25 MRP24:MRP25 MHT24:MHT25 LXX24:LXX25 LOB24:LOB25 LEF24:LEF25 KUJ24:KUJ25 KKN24:KKN25 KAR24:KAR25 JQV24:JQV25 JGZ24:JGZ25 IXD24:IXD25 INH24:INH25 IDL24:IDL25 HTP24:HTP25 HJT24:HJT25 GZX24:GZX25 GQB24:GQB25 GGF24:GGF25 FWJ24:FWJ25 FMN24:FMN25 FCR24:FCR25 ESV24:ESV25 EIZ24:EIZ25 DZD24:DZD25 DPH24:DPH25 DFL24:DFL25 CVP24:CVP25 CLT24:CLT25 CBX24:CBX25 BSB24:BSB25 BIF24:BIF25 AYJ24:AYJ25 AON24:AON25 AER24:AER25 UV24:UV25 KZ24:KZ25 WXJ24:WXJ25 WNN24:WNN25 WDR24:WDR25 VTV24:VTV25 VJZ24:VJZ25 VAD24:VAD25 UQH24:UQH25 UGL24:UGL25 TWP24:TWP25 TMT24:TMT25 TCX24:TCX25 STB24:STB25 SJF24:SJF25 RZJ24:RZJ25 RPN24:RPN25 RFR24:RFR25 QVV24:QVV25 QLZ24:QLZ25 QCD24:QCD25 PSH24:PSH25 PIL24:PIL25 OYP24:OYP25 OOT24:OOT25 OEX24:OEX25 NVB24:NVB25 NLF24:NLF25 NBJ24:NBJ25 MRN24:MRN25 MHR24:MHR25 LXV24:LXV25 LNZ24:LNZ25 LED24:LED25 KUH24:KUH25 KKL24:KKL25 KAP24:KAP25 JQT24:JQT25 JGX24:JGX25 IXB24:IXB25 INF24:INF25 IDJ24:IDJ25 HTN24:HTN25 HJR24:HJR25 GZV24:GZV25 GPZ24:GPZ25 GGD24:GGD25 FWH24:FWH25 FML24:FML25 FCP24:FCP25 EST24:EST25 EIX24:EIX25 DZB24:DZB25 DPF24:DPF25 DFJ24:DFJ25 CVN24:CVN25 CLR24:CLR25 CBV24:CBV25 BRZ24:BRZ25 BID24:BID25 AYH24:AYH25 AOL24:AOL25 AEP24:AEP25 UT24:UT25 KX24:KX25 S24:S25 U327700:U327701 Z65556:Z65557 Z131092:Z131093 Z196628:Z196629 Z262164:Z262165 Z327700:Z327701 Z393236:Z393237 Z458772:Z458773 Z524308:Z524309 Z589844:Z589845 Z655380:Z655381 Z720916:Z720917 Z786452:Z786453 Z851988:Z851989 Z917524:Z917525 Z983060:Z983061 AB458772:AB458773 AB524308:AB524309 AB589844:AB589845 AB655380:AB655381 AB720916:AB720917 AB786452:AB786453 AB851988:AB851989 AB917524:AB917525 AB983060:AB983061 AB65556:AB65557 AB131092:AB131093 AB196628:AB196629 AB262164:AB262165 AB327700:AB327701 AB24:AB25 Z24:Z25 AB393236:AB393237 AG65556:AG65557 AG131092:AG131093 AG196628:AG196629 AG262164:AG262165 AG327700:AG327701 AG393236:AG393237 AG458772:AG458773 AG524308:AG524309 AG589844:AG589845 AG655380:AG655381 AG720916:AG720917 AG786452:AG786453 AG851988:AG851989 AG917524:AG917525 AG983060:AG983061 AI458772:AI458773 AI524308:AI524309 AI589844:AI589845 AI655380:AI655381 AI720916:AI720917 AI786452:AI786453 AI851988:AI851989 AI917524:AI917525 AI983060:AI983061 AI65556:AI65557 AI131092:AI131093 AI196628:AI196629 AI262164:AI262165 AI327700:AI327701 AI24:AI25 AG24:AG25 AI393236:AI393237 AN65556:AN65557 AN131092:AN131093 AN196628:AN196629 AN262164:AN262165 AN327700:AN327701 AN393236:AN393237 AN458772:AN458773 AN524308:AN524309 AN589844:AN589845 AN655380:AN655381 AN720916:AN720917 AN786452:AN786453 AN851988:AN851989 AN917524:AN917525 AN983060:AN983061 AP458772:AP458773 AP524308:AP524309 AP589844:AP589845 AP655380:AP655381 AP720916:AP720917 AP786452:AP786453 AP851988:AP851989 AP917524:AP917525 AP983060:AP983061 AP65556:AP65557 AP131092:AP131093 AP196628:AP196629 AP262164:AP262165 AP327700:AP327701 AP24:AP25 AN24:AN25 AP393236:AP393237 AU65556:AU65557 AU131092:AU131093 AU196628:AU196629 AU262164:AU262165 AU327700:AU327701 AU393236:AU393237 AU458772:AU458773 AU524308:AU524309 AU589844:AU589845 AU655380:AU655381 AU720916:AU720917 AU786452:AU786453 AU851988:AU851989 AU917524:AU917525 AU983060:AU983061 AW458772:AW458773 AW524308:AW524309 AW589844:AW589845 AW655380:AW655381 AW720916:AW720917 AW786452:AW786453 AW851988:AW851989 AW917524:AW917525 AW983060:AW983061 AW65556:AW65557 AW131092:AW131093 AW196628:AW196629 AW262164:AW262165 AW327700:AW327701 AW24:AW25 AU24:AU25 AW393236:AW393237 BB65556:BB65557 BB131092:BB131093 BB196628:BB196629 BB262164:BB262165 BB327700:BB327701 BB393236:BB393237 BB458772:BB458773 BB524308:BB524309 BB589844:BB589845 BB655380:BB655381 BB720916:BB720917 BB786452:BB786453 BB851988:BB851989 BB917524:BB917525 BB983060:BB983061 BD393236:BD393237 BD458772:BD458773 BD524308:BD524309 BD589844:BD589845 BD655380:BD655381 BD720916:BD720917 BD786452:BD786453 BD851988:BD851989 BD917524:BD917525 BD983060:BD983061 BD65556:BD65557 BD131092:BD131093 BD196628:BD196629 BD262164:BD262165 BD327700:BD327701 BD24:BD25 BB24:BB25"/>
    <dataValidation allowBlank="1" promptTitle="checkPeriodRange" sqref="Q65557 KV65557 UR65557 AEN65557 AOJ65557 AYF65557 BIB65557 BRX65557 CBT65557 CLP65557 CVL65557 DFH65557 DPD65557 DYZ65557 EIV65557 ESR65557 FCN65557 FMJ65557 FWF65557 GGB65557 GPX65557 GZT65557 HJP65557 HTL65557 IDH65557 IND65557 IWZ65557 JGV65557 JQR65557 KAN65557 KKJ65557 KUF65557 LEB65557 LNX65557 LXT65557 MHP65557 MRL65557 NBH65557 NLD65557 NUZ65557 OEV65557 OOR65557 OYN65557 PIJ65557 PSF65557 QCB65557 QLX65557 QVT65557 RFP65557 RPL65557 RZH65557 SJD65557 SSZ65557 TCV65557 TMR65557 TWN65557 UGJ65557 UQF65557 VAB65557 VJX65557 VTT65557 WDP65557 WNL65557 WXH65557 Q131093 KV131093 UR131093 AEN131093 AOJ131093 AYF131093 BIB131093 BRX131093 CBT131093 CLP131093 CVL131093 DFH131093 DPD131093 DYZ131093 EIV131093 ESR131093 FCN131093 FMJ131093 FWF131093 GGB131093 GPX131093 GZT131093 HJP131093 HTL131093 IDH131093 IND131093 IWZ131093 JGV131093 JQR131093 KAN131093 KKJ131093 KUF131093 LEB131093 LNX131093 LXT131093 MHP131093 MRL131093 NBH131093 NLD131093 NUZ131093 OEV131093 OOR131093 OYN131093 PIJ131093 PSF131093 QCB131093 QLX131093 QVT131093 RFP131093 RPL131093 RZH131093 SJD131093 SSZ131093 TCV131093 TMR131093 TWN131093 UGJ131093 UQF131093 VAB131093 VJX131093 VTT131093 WDP131093 WNL131093 WXH131093 Q196629 KV196629 UR196629 AEN196629 AOJ196629 AYF196629 BIB196629 BRX196629 CBT196629 CLP196629 CVL196629 DFH196629 DPD196629 DYZ196629 EIV196629 ESR196629 FCN196629 FMJ196629 FWF196629 GGB196629 GPX196629 GZT196629 HJP196629 HTL196629 IDH196629 IND196629 IWZ196629 JGV196629 JQR196629 KAN196629 KKJ196629 KUF196629 LEB196629 LNX196629 LXT196629 MHP196629 MRL196629 NBH196629 NLD196629 NUZ196629 OEV196629 OOR196629 OYN196629 PIJ196629 PSF196629 QCB196629 QLX196629 QVT196629 RFP196629 RPL196629 RZH196629 SJD196629 SSZ196629 TCV196629 TMR196629 TWN196629 UGJ196629 UQF196629 VAB196629 VJX196629 VTT196629 WDP196629 WNL196629 WXH196629 Q262165 KV262165 UR262165 AEN262165 AOJ262165 AYF262165 BIB262165 BRX262165 CBT262165 CLP262165 CVL262165 DFH262165 DPD262165 DYZ262165 EIV262165 ESR262165 FCN262165 FMJ262165 FWF262165 GGB262165 GPX262165 GZT262165 HJP262165 HTL262165 IDH262165 IND262165 IWZ262165 JGV262165 JQR262165 KAN262165 KKJ262165 KUF262165 LEB262165 LNX262165 LXT262165 MHP262165 MRL262165 NBH262165 NLD262165 NUZ262165 OEV262165 OOR262165 OYN262165 PIJ262165 PSF262165 QCB262165 QLX262165 QVT262165 RFP262165 RPL262165 RZH262165 SJD262165 SSZ262165 TCV262165 TMR262165 TWN262165 UGJ262165 UQF262165 VAB262165 VJX262165 VTT262165 WDP262165 WNL262165 WXH262165 Q327701 KV327701 UR327701 AEN327701 AOJ327701 AYF327701 BIB327701 BRX327701 CBT327701 CLP327701 CVL327701 DFH327701 DPD327701 DYZ327701 EIV327701 ESR327701 FCN327701 FMJ327701 FWF327701 GGB327701 GPX327701 GZT327701 HJP327701 HTL327701 IDH327701 IND327701 IWZ327701 JGV327701 JQR327701 KAN327701 KKJ327701 KUF327701 LEB327701 LNX327701 LXT327701 MHP327701 MRL327701 NBH327701 NLD327701 NUZ327701 OEV327701 OOR327701 OYN327701 PIJ327701 PSF327701 QCB327701 QLX327701 QVT327701 RFP327701 RPL327701 RZH327701 SJD327701 SSZ327701 TCV327701 TMR327701 TWN327701 UGJ327701 UQF327701 VAB327701 VJX327701 VTT327701 WDP327701 WNL327701 WXH327701 Q393237 KV393237 UR393237 AEN393237 AOJ393237 AYF393237 BIB393237 BRX393237 CBT393237 CLP393237 CVL393237 DFH393237 DPD393237 DYZ393237 EIV393237 ESR393237 FCN393237 FMJ393237 FWF393237 GGB393237 GPX393237 GZT393237 HJP393237 HTL393237 IDH393237 IND393237 IWZ393237 JGV393237 JQR393237 KAN393237 KKJ393237 KUF393237 LEB393237 LNX393237 LXT393237 MHP393237 MRL393237 NBH393237 NLD393237 NUZ393237 OEV393237 OOR393237 OYN393237 PIJ393237 PSF393237 QCB393237 QLX393237 QVT393237 RFP393237 RPL393237 RZH393237 SJD393237 SSZ393237 TCV393237 TMR393237 TWN393237 UGJ393237 UQF393237 VAB393237 VJX393237 VTT393237 WDP393237 WNL393237 WXH393237 Q458773 KV458773 UR458773 AEN458773 AOJ458773 AYF458773 BIB458773 BRX458773 CBT458773 CLP458773 CVL458773 DFH458773 DPD458773 DYZ458773 EIV458773 ESR458773 FCN458773 FMJ458773 FWF458773 GGB458773 GPX458773 GZT458773 HJP458773 HTL458773 IDH458773 IND458773 IWZ458773 JGV458773 JQR458773 KAN458773 KKJ458773 KUF458773 LEB458773 LNX458773 LXT458773 MHP458773 MRL458773 NBH458773 NLD458773 NUZ458773 OEV458773 OOR458773 OYN458773 PIJ458773 PSF458773 QCB458773 QLX458773 QVT458773 RFP458773 RPL458773 RZH458773 SJD458773 SSZ458773 TCV458773 TMR458773 TWN458773 UGJ458773 UQF458773 VAB458773 VJX458773 VTT458773 WDP458773 WNL458773 WXH458773 Q524309 KV524309 UR524309 AEN524309 AOJ524309 AYF524309 BIB524309 BRX524309 CBT524309 CLP524309 CVL524309 DFH524309 DPD524309 DYZ524309 EIV524309 ESR524309 FCN524309 FMJ524309 FWF524309 GGB524309 GPX524309 GZT524309 HJP524309 HTL524309 IDH524309 IND524309 IWZ524309 JGV524309 JQR524309 KAN524309 KKJ524309 KUF524309 LEB524309 LNX524309 LXT524309 MHP524309 MRL524309 NBH524309 NLD524309 NUZ524309 OEV524309 OOR524309 OYN524309 PIJ524309 PSF524309 QCB524309 QLX524309 QVT524309 RFP524309 RPL524309 RZH524309 SJD524309 SSZ524309 TCV524309 TMR524309 TWN524309 UGJ524309 UQF524309 VAB524309 VJX524309 VTT524309 WDP524309 WNL524309 WXH524309 Q589845 KV589845 UR589845 AEN589845 AOJ589845 AYF589845 BIB589845 BRX589845 CBT589845 CLP589845 CVL589845 DFH589845 DPD589845 DYZ589845 EIV589845 ESR589845 FCN589845 FMJ589845 FWF589845 GGB589845 GPX589845 GZT589845 HJP589845 HTL589845 IDH589845 IND589845 IWZ589845 JGV589845 JQR589845 KAN589845 KKJ589845 KUF589845 LEB589845 LNX589845 LXT589845 MHP589845 MRL589845 NBH589845 NLD589845 NUZ589845 OEV589845 OOR589845 OYN589845 PIJ589845 PSF589845 QCB589845 QLX589845 QVT589845 RFP589845 RPL589845 RZH589845 SJD589845 SSZ589845 TCV589845 TMR589845 TWN589845 UGJ589845 UQF589845 VAB589845 VJX589845 VTT589845 WDP589845 WNL589845 WXH589845 Q655381 KV655381 UR655381 AEN655381 AOJ655381 AYF655381 BIB655381 BRX655381 CBT655381 CLP655381 CVL655381 DFH655381 DPD655381 DYZ655381 EIV655381 ESR655381 FCN655381 FMJ655381 FWF655381 GGB655381 GPX655381 GZT655381 HJP655381 HTL655381 IDH655381 IND655381 IWZ655381 JGV655381 JQR655381 KAN655381 KKJ655381 KUF655381 LEB655381 LNX655381 LXT655381 MHP655381 MRL655381 NBH655381 NLD655381 NUZ655381 OEV655381 OOR655381 OYN655381 PIJ655381 PSF655381 QCB655381 QLX655381 QVT655381 RFP655381 RPL655381 RZH655381 SJD655381 SSZ655381 TCV655381 TMR655381 TWN655381 UGJ655381 UQF655381 VAB655381 VJX655381 VTT655381 WDP655381 WNL655381 WXH655381 Q720917 KV720917 UR720917 AEN720917 AOJ720917 AYF720917 BIB720917 BRX720917 CBT720917 CLP720917 CVL720917 DFH720917 DPD720917 DYZ720917 EIV720917 ESR720917 FCN720917 FMJ720917 FWF720917 GGB720917 GPX720917 GZT720917 HJP720917 HTL720917 IDH720917 IND720917 IWZ720917 JGV720917 JQR720917 KAN720917 KKJ720917 KUF720917 LEB720917 LNX720917 LXT720917 MHP720917 MRL720917 NBH720917 NLD720917 NUZ720917 OEV720917 OOR720917 OYN720917 PIJ720917 PSF720917 QCB720917 QLX720917 QVT720917 RFP720917 RPL720917 RZH720917 SJD720917 SSZ720917 TCV720917 TMR720917 TWN720917 UGJ720917 UQF720917 VAB720917 VJX720917 VTT720917 WDP720917 WNL720917 WXH720917 Q786453 KV786453 UR786453 AEN786453 AOJ786453 AYF786453 BIB786453 BRX786453 CBT786453 CLP786453 CVL786453 DFH786453 DPD786453 DYZ786453 EIV786453 ESR786453 FCN786453 FMJ786453 FWF786453 GGB786453 GPX786453 GZT786453 HJP786453 HTL786453 IDH786453 IND786453 IWZ786453 JGV786453 JQR786453 KAN786453 KKJ786453 KUF786453 LEB786453 LNX786453 LXT786453 MHP786453 MRL786453 NBH786453 NLD786453 NUZ786453 OEV786453 OOR786453 OYN786453 PIJ786453 PSF786453 QCB786453 QLX786453 QVT786453 RFP786453 RPL786453 RZH786453 SJD786453 SSZ786453 TCV786453 TMR786453 TWN786453 UGJ786453 UQF786453 VAB786453 VJX786453 VTT786453 WDP786453 WNL786453 WXH786453 Q851989 KV851989 UR851989 AEN851989 AOJ851989 AYF851989 BIB851989 BRX851989 CBT851989 CLP851989 CVL851989 DFH851989 DPD851989 DYZ851989 EIV851989 ESR851989 FCN851989 FMJ851989 FWF851989 GGB851989 GPX851989 GZT851989 HJP851989 HTL851989 IDH851989 IND851989 IWZ851989 JGV851989 JQR851989 KAN851989 KKJ851989 KUF851989 LEB851989 LNX851989 LXT851989 MHP851989 MRL851989 NBH851989 NLD851989 NUZ851989 OEV851989 OOR851989 OYN851989 PIJ851989 PSF851989 QCB851989 QLX851989 QVT851989 RFP851989 RPL851989 RZH851989 SJD851989 SSZ851989 TCV851989 TMR851989 TWN851989 UGJ851989 UQF851989 VAB851989 VJX851989 VTT851989 WDP851989 WNL851989 WXH851989 Q917525 KV917525 UR917525 AEN917525 AOJ917525 AYF917525 BIB917525 BRX917525 CBT917525 CLP917525 CVL917525 DFH917525 DPD917525 DYZ917525 EIV917525 ESR917525 FCN917525 FMJ917525 FWF917525 GGB917525 GPX917525 GZT917525 HJP917525 HTL917525 IDH917525 IND917525 IWZ917525 JGV917525 JQR917525 KAN917525 KKJ917525 KUF917525 LEB917525 LNX917525 LXT917525 MHP917525 MRL917525 NBH917525 NLD917525 NUZ917525 OEV917525 OOR917525 OYN917525 PIJ917525 PSF917525 QCB917525 QLX917525 QVT917525 RFP917525 RPL917525 RZH917525 SJD917525 SSZ917525 TCV917525 TMR917525 TWN917525 UGJ917525 UQF917525 VAB917525 VJX917525 VTT917525 WDP917525 WNL917525 WXH917525 Q983061 KV983061 UR983061 AEN983061 AOJ983061 AYF983061 BIB983061 BRX983061 CBT983061 CLP983061 CVL983061 DFH983061 DPD983061 DYZ983061 EIV983061 ESR983061 FCN983061 FMJ983061 FWF983061 GGB983061 GPX983061 GZT983061 HJP983061 HTL983061 IDH983061 IND983061 IWZ983061 JGV983061 JQR983061 KAN983061 KKJ983061 KUF983061 LEB983061 LNX983061 LXT983061 MHP983061 MRL983061 NBH983061 NLD983061 NUZ983061 OEV983061 OOR983061 OYN983061 PIJ983061 PSF983061 QCB983061 QLX983061 QVT983061 RFP983061 RPL983061 RZH983061 SJD983061 SSZ983061 TCV983061 TMR983061 TWN983061 UGJ983061 UQF983061 VAB983061 VJX983061 VTT983061 WDP983061 WNL983061 WXH983061 WXH25 WNL25 WDP25 VTT25 VJX25 VAB25 UQF25 UGJ25 TWN25 TMR25 TCV25 SSZ25 SJD25 RZH25 RPL25 RFP25 QVT25 QLX25 QCB25 PSF25 PIJ25 OYN25 OOR25 OEV25 NUZ25 NLD25 NBH25 MRL25 MHP25 LXT25 LNX25 LEB25 KUF25 KKJ25 KAN25 JQR25 JGV25 IWZ25 IND25 IDH25 HTL25 HJP25 GZT25 GPX25 GGB25 FWF25 FMJ25 FCN25 ESR25 EIV25 DYZ25 DPD25 DFH25 CVL25 CLP25 CBT25 BRX25 BIB25 AYF25 AOJ25 AEN25 UR25 KV25 Q25 X65557 X131093 X196629 X262165 X327701 X393237 X458773 X524309 X589845 X655381 X720917 X786453 X851989 X917525 X983061 X25 AE65557 AE131093 AE196629 AE262165 AE327701 AE393237 AE458773 AE524309 AE589845 AE655381 AE720917 AE786453 AE851989 AE917525 AE983061 AE25 AL65557 AL131093 AL196629 AL262165 AL327701 AL393237 AL458773 AL524309 AL589845 AL655381 AL720917 AL786453 AL851989 AL917525 AL983061 AL25 AS65557 AS131093 AS196629 AS262165 AS327701 AS393237 AS458773 AS524309 AS589845 AS655381 AS720917 AS786453 AS851989 AS917525 AS983061 AS25 AZ65557 AZ131093 AZ196629 AZ262165 AZ327701 AZ393237 AZ458773 AZ524309 AZ589845 AZ655381 AZ720917 AZ786453 AZ851989 AZ917525 AZ983061 AZ25"/>
    <dataValidation type="list" allowBlank="1" showInputMessage="1" showErrorMessage="1" errorTitle="Ошибка" error="Выберите значение из списка" prompt="Выберите значение из списка" sqref="O23:BE23">
      <formula1>kind_of_cons</formula1>
    </dataValidation>
    <dataValidation type="decimal" allowBlank="1" showErrorMessage="1" errorTitle="Ошибка" error="Допускается ввод только действительных чисел!" sqref="O24 V24 AC24 AJ24 AQ24 AX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1.xml><?xml version="1.0" encoding="utf-8"?>
<worksheet xmlns="http://schemas.openxmlformats.org/spreadsheetml/2006/main" xmlns:r="http://schemas.openxmlformats.org/officeDocument/2006/relationships">
  <sheetPr codeName="List05_6">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69</v>
      </c>
    </row>
    <row r="2" spans="1:20" ht="22.5">
      <c r="F2" s="1203" t="s">
        <v>492</v>
      </c>
      <c r="G2" s="1204"/>
      <c r="H2" s="1205"/>
      <c r="I2" s="640"/>
    </row>
    <row r="3" spans="1:20" ht="3" customHeight="1"/>
    <row r="4" spans="1:20" s="570" customFormat="1" ht="11.25">
      <c r="A4" s="590"/>
      <c r="B4" s="590"/>
      <c r="C4" s="590"/>
      <c r="D4" s="590"/>
      <c r="F4" s="1161" t="s">
        <v>454</v>
      </c>
      <c r="G4" s="1161"/>
      <c r="H4" s="1161"/>
      <c r="I4" s="1206"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6"/>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493</v>
      </c>
      <c r="H7" s="604" t="str">
        <f>IF(dateCh="","",dateCh)</f>
        <v>26.12.2018</v>
      </c>
      <c r="I7" s="581" t="s">
        <v>494</v>
      </c>
      <c r="J7" s="615"/>
      <c r="K7" s="590"/>
      <c r="L7" s="590"/>
      <c r="M7" s="590"/>
      <c r="N7" s="590"/>
      <c r="O7" s="590"/>
      <c r="P7" s="590"/>
      <c r="Q7" s="590"/>
      <c r="R7" s="590"/>
      <c r="S7" s="590"/>
      <c r="T7" s="590"/>
    </row>
    <row r="8" spans="1:20" s="570" customFormat="1" ht="45">
      <c r="A8" s="1207">
        <v>1</v>
      </c>
      <c r="B8" s="590"/>
      <c r="C8" s="590"/>
      <c r="D8" s="590"/>
      <c r="F8" s="616" t="str">
        <f>"2." &amp;mergeValue(A8)</f>
        <v>2.1</v>
      </c>
      <c r="G8" s="632" t="s">
        <v>495</v>
      </c>
      <c r="H8" s="604"/>
      <c r="I8" s="581" t="s">
        <v>591</v>
      </c>
      <c r="J8" s="615"/>
      <c r="K8" s="590"/>
      <c r="L8" s="590"/>
      <c r="M8" s="590"/>
      <c r="N8" s="590"/>
      <c r="O8" s="590"/>
      <c r="P8" s="590"/>
      <c r="Q8" s="590"/>
      <c r="R8" s="590"/>
      <c r="S8" s="590"/>
      <c r="T8" s="590"/>
    </row>
    <row r="9" spans="1:20" s="570" customFormat="1" ht="22.5">
      <c r="A9" s="1207"/>
      <c r="B9" s="590"/>
      <c r="C9" s="590"/>
      <c r="D9" s="590"/>
      <c r="F9" s="616" t="str">
        <f>"3." &amp;mergeValue(A9)</f>
        <v>3.1</v>
      </c>
      <c r="G9" s="632" t="s">
        <v>496</v>
      </c>
      <c r="H9" s="604"/>
      <c r="I9" s="581" t="s">
        <v>589</v>
      </c>
      <c r="J9" s="615"/>
      <c r="K9" s="590"/>
      <c r="L9" s="590"/>
      <c r="M9" s="590"/>
      <c r="N9" s="590"/>
      <c r="O9" s="590"/>
      <c r="P9" s="590"/>
      <c r="Q9" s="590"/>
      <c r="R9" s="590"/>
      <c r="S9" s="590"/>
      <c r="T9" s="590"/>
    </row>
    <row r="10" spans="1:20" s="570" customFormat="1" ht="22.5">
      <c r="A10" s="1207"/>
      <c r="B10" s="590"/>
      <c r="C10" s="590"/>
      <c r="D10" s="590"/>
      <c r="F10" s="616" t="str">
        <f>"4."&amp;mergeValue(A10)</f>
        <v>4.1</v>
      </c>
      <c r="G10" s="632" t="s">
        <v>497</v>
      </c>
      <c r="H10" s="605" t="s">
        <v>458</v>
      </c>
      <c r="I10" s="581"/>
      <c r="J10" s="615"/>
      <c r="K10" s="590"/>
      <c r="L10" s="590"/>
      <c r="M10" s="590"/>
      <c r="N10" s="590"/>
      <c r="O10" s="590"/>
      <c r="P10" s="590"/>
      <c r="Q10" s="590"/>
      <c r="R10" s="590"/>
      <c r="S10" s="590"/>
      <c r="T10" s="590"/>
    </row>
    <row r="11" spans="1:20"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c r="O11" s="590"/>
      <c r="P11" s="590"/>
      <c r="Q11" s="590"/>
      <c r="R11" s="590"/>
      <c r="S11" s="590"/>
      <c r="T11" s="590"/>
    </row>
    <row r="12" spans="1:20" s="570" customFormat="1" ht="22.5">
      <c r="A12" s="1207"/>
      <c r="B12" s="1207"/>
      <c r="C12" s="1207">
        <v>1</v>
      </c>
      <c r="D12" s="623"/>
      <c r="F12" s="616" t="str">
        <f>"4."&amp;mergeValue(A12) &amp;"."&amp;mergeValue(B12)&amp;"."&amp;mergeValue(C12)</f>
        <v>4.1.1.1</v>
      </c>
      <c r="G12" s="622" t="s">
        <v>498</v>
      </c>
      <c r="H12" s="604"/>
      <c r="I12" s="581" t="s">
        <v>501</v>
      </c>
      <c r="J12" s="615"/>
      <c r="K12" s="590"/>
      <c r="L12" s="590"/>
      <c r="M12" s="590"/>
      <c r="N12" s="590"/>
      <c r="O12" s="590"/>
      <c r="P12" s="590"/>
      <c r="Q12" s="590"/>
      <c r="R12" s="590"/>
      <c r="S12" s="590"/>
      <c r="T12" s="590"/>
    </row>
    <row r="13" spans="1:20" s="570" customFormat="1" ht="39" customHeight="1">
      <c r="A13" s="1207"/>
      <c r="B13" s="1207"/>
      <c r="C13" s="1207"/>
      <c r="D13" s="623">
        <v>1</v>
      </c>
      <c r="F13" s="616" t="str">
        <f>"4."&amp;mergeValue(A13) &amp;"."&amp;mergeValue(B13)&amp;"."&amp;mergeValue(C13)&amp;"."&amp;mergeValue(D13)</f>
        <v>4.1.1.1.1</v>
      </c>
      <c r="G13" s="633" t="s">
        <v>499</v>
      </c>
      <c r="H13" s="604"/>
      <c r="I13" s="1208" t="s">
        <v>592</v>
      </c>
      <c r="J13" s="615"/>
      <c r="K13" s="590"/>
      <c r="L13" s="590"/>
      <c r="M13" s="590"/>
      <c r="N13" s="590"/>
      <c r="O13" s="590"/>
      <c r="P13" s="590"/>
      <c r="Q13" s="590"/>
      <c r="R13" s="590"/>
      <c r="S13" s="590"/>
      <c r="T13" s="590"/>
    </row>
    <row r="14" spans="1:20" s="570" customFormat="1" ht="18.75">
      <c r="A14" s="1207"/>
      <c r="B14" s="1207"/>
      <c r="C14" s="1207"/>
      <c r="D14" s="623"/>
      <c r="F14" s="619"/>
      <c r="G14" s="550" t="s">
        <v>4</v>
      </c>
      <c r="H14" s="624"/>
      <c r="I14" s="1208"/>
      <c r="J14" s="615"/>
      <c r="K14" s="590"/>
      <c r="L14" s="590"/>
      <c r="M14" s="590"/>
      <c r="N14" s="590"/>
      <c r="O14" s="590"/>
      <c r="P14" s="590"/>
      <c r="Q14" s="590"/>
      <c r="R14" s="590"/>
      <c r="S14" s="590"/>
      <c r="T14" s="590"/>
    </row>
    <row r="15" spans="1:20" s="570" customFormat="1" ht="18.75">
      <c r="A15" s="1207"/>
      <c r="B15" s="1207"/>
      <c r="C15" s="623"/>
      <c r="D15" s="623"/>
      <c r="F15" s="634"/>
      <c r="G15" s="577" t="s">
        <v>403</v>
      </c>
      <c r="H15" s="635"/>
      <c r="I15" s="636"/>
      <c r="J15" s="615"/>
      <c r="K15" s="590"/>
      <c r="L15" s="590"/>
      <c r="M15" s="590"/>
      <c r="N15" s="590"/>
      <c r="O15" s="590"/>
      <c r="P15" s="590"/>
      <c r="Q15" s="590"/>
      <c r="R15" s="590"/>
      <c r="S15" s="590"/>
      <c r="T15" s="590"/>
    </row>
    <row r="16" spans="1:20" s="570" customFormat="1" ht="18.75">
      <c r="A16" s="1207"/>
      <c r="B16" s="590"/>
      <c r="C16" s="590"/>
      <c r="D16" s="590"/>
      <c r="F16" s="619"/>
      <c r="G16" s="558" t="s">
        <v>507</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506</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02" t="s">
        <v>594</v>
      </c>
      <c r="H19" s="1202"/>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6" hidden="1" customWidth="1"/>
    <col min="7" max="8" width="9.140625" style="483" hidden="1" customWidth="1"/>
    <col min="9" max="9" width="3.7109375" style="483" customWidth="1"/>
    <col min="10" max="11" width="3.7109375" style="482" customWidth="1"/>
    <col min="12" max="12" width="12.7109375" style="476" customWidth="1"/>
    <col min="13" max="13" width="44.7109375" style="476" customWidth="1"/>
    <col min="14" max="14" width="2.140625"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26" width="10.5703125" style="500"/>
    <col min="27" max="27" width="10.140625" style="500" customWidth="1"/>
    <col min="28"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2" width="10.5703125" style="476"/>
    <col min="283" max="283" width="10.140625" style="476" customWidth="1"/>
    <col min="284"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8" width="10.5703125" style="476"/>
    <col min="539" max="539" width="10.140625" style="476" customWidth="1"/>
    <col min="540"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4" width="10.5703125" style="476"/>
    <col min="795" max="795" width="10.140625" style="476" customWidth="1"/>
    <col min="796"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50" width="10.5703125" style="476"/>
    <col min="1051" max="1051" width="10.140625" style="476" customWidth="1"/>
    <col min="1052"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6" width="10.5703125" style="476"/>
    <col min="1307" max="1307" width="10.140625" style="476" customWidth="1"/>
    <col min="1308"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2" width="10.5703125" style="476"/>
    <col min="1563" max="1563" width="10.140625" style="476" customWidth="1"/>
    <col min="1564"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8" width="10.5703125" style="476"/>
    <col min="1819" max="1819" width="10.140625" style="476" customWidth="1"/>
    <col min="1820"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4" width="10.5703125" style="476"/>
    <col min="2075" max="2075" width="10.140625" style="476" customWidth="1"/>
    <col min="2076"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30" width="10.5703125" style="476"/>
    <col min="2331" max="2331" width="10.140625" style="476" customWidth="1"/>
    <col min="2332"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6" width="10.5703125" style="476"/>
    <col min="2587" max="2587" width="10.140625" style="476" customWidth="1"/>
    <col min="2588"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2" width="10.5703125" style="476"/>
    <col min="2843" max="2843" width="10.140625" style="476" customWidth="1"/>
    <col min="2844"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8" width="10.5703125" style="476"/>
    <col min="3099" max="3099" width="10.140625" style="476" customWidth="1"/>
    <col min="3100"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4" width="10.5703125" style="476"/>
    <col min="3355" max="3355" width="10.140625" style="476" customWidth="1"/>
    <col min="3356"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10" width="10.5703125" style="476"/>
    <col min="3611" max="3611" width="10.140625" style="476" customWidth="1"/>
    <col min="3612"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6" width="10.5703125" style="476"/>
    <col min="3867" max="3867" width="10.140625" style="476" customWidth="1"/>
    <col min="3868"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2" width="10.5703125" style="476"/>
    <col min="4123" max="4123" width="10.140625" style="476" customWidth="1"/>
    <col min="4124"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8" width="10.5703125" style="476"/>
    <col min="4379" max="4379" width="10.140625" style="476" customWidth="1"/>
    <col min="4380"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4" width="10.5703125" style="476"/>
    <col min="4635" max="4635" width="10.140625" style="476" customWidth="1"/>
    <col min="4636"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90" width="10.5703125" style="476"/>
    <col min="4891" max="4891" width="10.140625" style="476" customWidth="1"/>
    <col min="4892"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6" width="10.5703125" style="476"/>
    <col min="5147" max="5147" width="10.140625" style="476" customWidth="1"/>
    <col min="5148"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2" width="10.5703125" style="476"/>
    <col min="5403" max="5403" width="10.140625" style="476" customWidth="1"/>
    <col min="5404"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8" width="10.5703125" style="476"/>
    <col min="5659" max="5659" width="10.140625" style="476" customWidth="1"/>
    <col min="5660"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4" width="10.5703125" style="476"/>
    <col min="5915" max="5915" width="10.140625" style="476" customWidth="1"/>
    <col min="5916"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70" width="10.5703125" style="476"/>
    <col min="6171" max="6171" width="10.140625" style="476" customWidth="1"/>
    <col min="6172"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6" width="10.5703125" style="476"/>
    <col min="6427" max="6427" width="10.140625" style="476" customWidth="1"/>
    <col min="6428"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2" width="10.5703125" style="476"/>
    <col min="6683" max="6683" width="10.140625" style="476" customWidth="1"/>
    <col min="6684"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8" width="10.5703125" style="476"/>
    <col min="6939" max="6939" width="10.140625" style="476" customWidth="1"/>
    <col min="6940"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4" width="10.5703125" style="476"/>
    <col min="7195" max="7195" width="10.140625" style="476" customWidth="1"/>
    <col min="7196"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50" width="10.5703125" style="476"/>
    <col min="7451" max="7451" width="10.140625" style="476" customWidth="1"/>
    <col min="7452"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6" width="10.5703125" style="476"/>
    <col min="7707" max="7707" width="10.140625" style="476" customWidth="1"/>
    <col min="7708"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2" width="10.5703125" style="476"/>
    <col min="7963" max="7963" width="10.140625" style="476" customWidth="1"/>
    <col min="7964"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8" width="10.5703125" style="476"/>
    <col min="8219" max="8219" width="10.140625" style="476" customWidth="1"/>
    <col min="8220"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4" width="10.5703125" style="476"/>
    <col min="8475" max="8475" width="10.140625" style="476" customWidth="1"/>
    <col min="8476"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30" width="10.5703125" style="476"/>
    <col min="8731" max="8731" width="10.140625" style="476" customWidth="1"/>
    <col min="8732"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6" width="10.5703125" style="476"/>
    <col min="8987" max="8987" width="10.140625" style="476" customWidth="1"/>
    <col min="8988"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2" width="10.5703125" style="476"/>
    <col min="9243" max="9243" width="10.140625" style="476" customWidth="1"/>
    <col min="9244"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8" width="10.5703125" style="476"/>
    <col min="9499" max="9499" width="10.140625" style="476" customWidth="1"/>
    <col min="9500"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4" width="10.5703125" style="476"/>
    <col min="9755" max="9755" width="10.140625" style="476" customWidth="1"/>
    <col min="9756"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10" width="10.5703125" style="476"/>
    <col min="10011" max="10011" width="10.140625" style="476" customWidth="1"/>
    <col min="10012"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6" width="10.5703125" style="476"/>
    <col min="10267" max="10267" width="10.140625" style="476" customWidth="1"/>
    <col min="10268"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2" width="10.5703125" style="476"/>
    <col min="10523" max="10523" width="10.140625" style="476" customWidth="1"/>
    <col min="10524"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8" width="10.5703125" style="476"/>
    <col min="10779" max="10779" width="10.140625" style="476" customWidth="1"/>
    <col min="10780"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4" width="10.5703125" style="476"/>
    <col min="11035" max="11035" width="10.140625" style="476" customWidth="1"/>
    <col min="11036"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90" width="10.5703125" style="476"/>
    <col min="11291" max="11291" width="10.140625" style="476" customWidth="1"/>
    <col min="11292"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6" width="10.5703125" style="476"/>
    <col min="11547" max="11547" width="10.140625" style="476" customWidth="1"/>
    <col min="11548"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2" width="10.5703125" style="476"/>
    <col min="11803" max="11803" width="10.140625" style="476" customWidth="1"/>
    <col min="11804"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8" width="10.5703125" style="476"/>
    <col min="12059" max="12059" width="10.140625" style="476" customWidth="1"/>
    <col min="12060"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4" width="10.5703125" style="476"/>
    <col min="12315" max="12315" width="10.140625" style="476" customWidth="1"/>
    <col min="12316"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70" width="10.5703125" style="476"/>
    <col min="12571" max="12571" width="10.140625" style="476" customWidth="1"/>
    <col min="12572"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6" width="10.5703125" style="476"/>
    <col min="12827" max="12827" width="10.140625" style="476" customWidth="1"/>
    <col min="12828"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2" width="10.5703125" style="476"/>
    <col min="13083" max="13083" width="10.140625" style="476" customWidth="1"/>
    <col min="13084"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8" width="10.5703125" style="476"/>
    <col min="13339" max="13339" width="10.140625" style="476" customWidth="1"/>
    <col min="13340"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4" width="10.5703125" style="476"/>
    <col min="13595" max="13595" width="10.140625" style="476" customWidth="1"/>
    <col min="13596"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50" width="10.5703125" style="476"/>
    <col min="13851" max="13851" width="10.140625" style="476" customWidth="1"/>
    <col min="13852"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6" width="10.5703125" style="476"/>
    <col min="14107" max="14107" width="10.140625" style="476" customWidth="1"/>
    <col min="14108"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2" width="10.5703125" style="476"/>
    <col min="14363" max="14363" width="10.140625" style="476" customWidth="1"/>
    <col min="14364"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8" width="10.5703125" style="476"/>
    <col min="14619" max="14619" width="10.140625" style="476" customWidth="1"/>
    <col min="14620"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4" width="10.5703125" style="476"/>
    <col min="14875" max="14875" width="10.140625" style="476" customWidth="1"/>
    <col min="14876"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30" width="10.5703125" style="476"/>
    <col min="15131" max="15131" width="10.140625" style="476" customWidth="1"/>
    <col min="15132"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6" width="10.5703125" style="476"/>
    <col min="15387" max="15387" width="10.140625" style="476" customWidth="1"/>
    <col min="15388"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2" width="10.5703125" style="476"/>
    <col min="15643" max="15643" width="10.140625" style="476" customWidth="1"/>
    <col min="15644"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8" width="10.5703125" style="476"/>
    <col min="15899" max="15899" width="10.140625" style="476" customWidth="1"/>
    <col min="15900"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4" width="10.5703125" style="476"/>
    <col min="16155" max="16155" width="10.140625" style="476" customWidth="1"/>
    <col min="16156" max="16384" width="10.5703125" style="476"/>
  </cols>
  <sheetData>
    <row r="1" spans="7:34" hidden="1"/>
    <row r="2" spans="7:34" hidden="1"/>
    <row r="3" spans="7:34" hidden="1"/>
    <row r="4" spans="7:34" ht="3" customHeight="1">
      <c r="J4" s="481"/>
      <c r="K4" s="481"/>
      <c r="L4" s="477"/>
      <c r="M4" s="477"/>
      <c r="N4" s="477"/>
      <c r="O4" s="484"/>
      <c r="P4" s="484"/>
      <c r="Q4" s="484"/>
      <c r="R4" s="484"/>
      <c r="S4" s="484"/>
      <c r="T4" s="484"/>
      <c r="U4" s="477"/>
    </row>
    <row r="5" spans="7:34" ht="22.5" customHeight="1">
      <c r="J5" s="481"/>
      <c r="K5" s="481"/>
      <c r="L5" s="1223" t="s">
        <v>658</v>
      </c>
      <c r="M5" s="1223"/>
      <c r="N5" s="1223"/>
      <c r="O5" s="1223"/>
      <c r="P5" s="1223"/>
      <c r="Q5" s="1223"/>
      <c r="R5" s="1223"/>
      <c r="S5" s="1223"/>
      <c r="T5" s="1223"/>
      <c r="U5" s="497"/>
    </row>
    <row r="6" spans="7:34" ht="3" customHeight="1">
      <c r="J6" s="481"/>
      <c r="K6" s="481"/>
      <c r="L6" s="477"/>
      <c r="M6" s="477"/>
      <c r="N6" s="477"/>
      <c r="O6" s="480"/>
      <c r="P6" s="480"/>
      <c r="Q6" s="480"/>
      <c r="R6" s="480"/>
      <c r="S6" s="480"/>
      <c r="T6" s="480"/>
      <c r="U6" s="477"/>
    </row>
    <row r="7" spans="7:34" s="523" customFormat="1" ht="22.5">
      <c r="G7" s="531"/>
      <c r="H7" s="531"/>
      <c r="I7" s="531"/>
      <c r="J7" s="529"/>
      <c r="K7" s="529"/>
      <c r="L7" s="524"/>
      <c r="M7" s="617" t="s">
        <v>503</v>
      </c>
      <c r="N7" s="666"/>
      <c r="O7" s="1256" t="str">
        <f>IF(NameOrPr_ch="",IF(NameOrPr="","",NameOrPr),NameOrPr_ch)</f>
        <v>Региональная служба по тарифам Ростовской области</v>
      </c>
      <c r="P7" s="1257"/>
      <c r="Q7" s="1257"/>
      <c r="R7" s="1257"/>
      <c r="S7" s="1257"/>
      <c r="T7" s="1258"/>
      <c r="U7" s="669"/>
      <c r="X7" s="585"/>
      <c r="Y7" s="585"/>
      <c r="Z7" s="585"/>
      <c r="AA7" s="585"/>
      <c r="AB7" s="585"/>
      <c r="AC7" s="585"/>
      <c r="AD7" s="585"/>
      <c r="AE7" s="585"/>
      <c r="AF7" s="585"/>
      <c r="AG7" s="585"/>
      <c r="AH7" s="585"/>
    </row>
    <row r="8" spans="7:34" s="491" customFormat="1" ht="18.75">
      <c r="G8" s="490"/>
      <c r="H8" s="490"/>
      <c r="L8" s="499"/>
      <c r="M8" s="617" t="s">
        <v>597</v>
      </c>
      <c r="N8" s="666"/>
      <c r="O8" s="1256" t="str">
        <f>IF(datePr_ch="",IF(datePr="","",datePr),datePr_ch)</f>
        <v>17.12.2018</v>
      </c>
      <c r="P8" s="1257"/>
      <c r="Q8" s="1257"/>
      <c r="R8" s="1257"/>
      <c r="S8" s="1257"/>
      <c r="T8" s="1258"/>
      <c r="U8" s="667"/>
      <c r="X8" s="505"/>
      <c r="Y8" s="505"/>
      <c r="Z8" s="505"/>
      <c r="AA8" s="505"/>
      <c r="AB8" s="505"/>
      <c r="AC8" s="505"/>
      <c r="AD8" s="505"/>
      <c r="AE8" s="505"/>
      <c r="AF8" s="505"/>
      <c r="AG8" s="505"/>
      <c r="AH8" s="505"/>
    </row>
    <row r="9" spans="7:34" s="491" customFormat="1" ht="18.75">
      <c r="G9" s="490"/>
      <c r="H9" s="490"/>
      <c r="L9" s="552"/>
      <c r="M9" s="617" t="s">
        <v>596</v>
      </c>
      <c r="N9" s="666"/>
      <c r="O9" s="1256" t="str">
        <f>IF(numberPr_ch="",IF(numberPr="","",numberPr),numberPr_ch)</f>
        <v>83/55</v>
      </c>
      <c r="P9" s="1257"/>
      <c r="Q9" s="1257"/>
      <c r="R9" s="1257"/>
      <c r="S9" s="1257"/>
      <c r="T9" s="1258"/>
      <c r="U9" s="667"/>
      <c r="X9" s="505"/>
      <c r="Y9" s="505"/>
      <c r="Z9" s="505"/>
      <c r="AA9" s="505"/>
      <c r="AB9" s="505"/>
      <c r="AC9" s="505"/>
      <c r="AD9" s="505"/>
      <c r="AE9" s="505"/>
      <c r="AF9" s="505"/>
      <c r="AG9" s="505"/>
      <c r="AH9" s="505"/>
    </row>
    <row r="10" spans="7:34" s="491" customFormat="1" ht="18.75">
      <c r="G10" s="490"/>
      <c r="H10" s="490"/>
      <c r="L10" s="552"/>
      <c r="M10" s="617" t="s">
        <v>502</v>
      </c>
      <c r="N10" s="666"/>
      <c r="O10" s="1256" t="str">
        <f>IF(IstPub_ch="",IF(IstPub="","",IstPub),IstPub_ch)</f>
        <v>www.rst.donland.ru</v>
      </c>
      <c r="P10" s="1257"/>
      <c r="Q10" s="1257"/>
      <c r="R10" s="1257"/>
      <c r="S10" s="1257"/>
      <c r="T10" s="1258"/>
      <c r="U10" s="667"/>
      <c r="X10" s="505"/>
      <c r="Y10" s="505"/>
      <c r="Z10" s="505"/>
      <c r="AA10" s="505"/>
      <c r="AB10" s="505"/>
      <c r="AC10" s="505"/>
      <c r="AD10" s="505"/>
      <c r="AE10" s="505"/>
      <c r="AF10" s="505"/>
      <c r="AG10" s="505"/>
      <c r="AH10" s="505"/>
    </row>
    <row r="11" spans="7:34" s="491" customFormat="1" ht="11.25" hidden="1">
      <c r="G11" s="490"/>
      <c r="H11" s="490"/>
      <c r="L11" s="1224"/>
      <c r="M11" s="1224"/>
      <c r="N11" s="488"/>
      <c r="O11" s="1259"/>
      <c r="P11" s="1259"/>
      <c r="Q11" s="1259"/>
      <c r="R11" s="1259"/>
      <c r="S11" s="1259"/>
      <c r="T11" s="1259"/>
      <c r="U11" s="503" t="s">
        <v>373</v>
      </c>
      <c r="X11" s="505"/>
      <c r="Y11" s="505"/>
      <c r="Z11" s="505"/>
      <c r="AA11" s="505"/>
      <c r="AB11" s="505"/>
      <c r="AC11" s="505"/>
      <c r="AD11" s="505"/>
      <c r="AE11" s="505"/>
      <c r="AF11" s="505"/>
      <c r="AG11" s="505"/>
      <c r="AH11" s="505"/>
    </row>
    <row r="12" spans="7:34">
      <c r="J12" s="481"/>
      <c r="K12" s="481"/>
      <c r="L12" s="477"/>
      <c r="M12" s="477"/>
      <c r="N12" s="477"/>
      <c r="O12" s="1253"/>
      <c r="P12" s="1253"/>
      <c r="Q12" s="1253"/>
      <c r="R12" s="1253"/>
      <c r="S12" s="1253"/>
      <c r="T12" s="1253"/>
      <c r="U12" s="1253"/>
    </row>
    <row r="13" spans="7:34">
      <c r="J13" s="481"/>
      <c r="K13" s="481"/>
      <c r="L13" s="1161" t="s">
        <v>454</v>
      </c>
      <c r="M13" s="1161"/>
      <c r="N13" s="1161"/>
      <c r="O13" s="1161"/>
      <c r="P13" s="1161"/>
      <c r="Q13" s="1161"/>
      <c r="R13" s="1161"/>
      <c r="S13" s="1161"/>
      <c r="T13" s="1161"/>
      <c r="U13" s="1161"/>
      <c r="V13" s="1161"/>
      <c r="W13" s="1161" t="s">
        <v>455</v>
      </c>
    </row>
    <row r="14" spans="7:34" ht="14.25" customHeight="1">
      <c r="J14" s="481"/>
      <c r="K14" s="481"/>
      <c r="L14" s="1236" t="s">
        <v>92</v>
      </c>
      <c r="M14" s="1236" t="s">
        <v>640</v>
      </c>
      <c r="N14" s="521"/>
      <c r="O14" s="1237" t="s">
        <v>642</v>
      </c>
      <c r="P14" s="1238"/>
      <c r="Q14" s="1238"/>
      <c r="R14" s="1238"/>
      <c r="S14" s="1238"/>
      <c r="T14" s="1239"/>
      <c r="U14" s="1220" t="s">
        <v>341</v>
      </c>
      <c r="V14" s="1233" t="s">
        <v>275</v>
      </c>
      <c r="W14" s="1161"/>
    </row>
    <row r="15" spans="7:34" s="523" customFormat="1" ht="14.25" customHeight="1">
      <c r="G15" s="531"/>
      <c r="H15" s="531"/>
      <c r="I15" s="531"/>
      <c r="J15" s="529"/>
      <c r="K15" s="529"/>
      <c r="L15" s="1236"/>
      <c r="M15" s="1236"/>
      <c r="N15" s="521"/>
      <c r="O15" s="1242" t="s">
        <v>606</v>
      </c>
      <c r="P15" s="1240" t="s">
        <v>271</v>
      </c>
      <c r="Q15" s="1241"/>
      <c r="R15" s="1218" t="s">
        <v>655</v>
      </c>
      <c r="S15" s="1218"/>
      <c r="T15" s="1219"/>
      <c r="U15" s="1221"/>
      <c r="V15" s="1234"/>
      <c r="W15" s="1161"/>
      <c r="X15" s="585"/>
      <c r="Y15" s="585"/>
      <c r="Z15" s="585"/>
      <c r="AA15" s="585"/>
      <c r="AB15" s="585"/>
      <c r="AC15" s="585"/>
      <c r="AD15" s="585"/>
      <c r="AE15" s="585"/>
      <c r="AF15" s="585"/>
      <c r="AG15" s="585"/>
      <c r="AH15" s="585"/>
    </row>
    <row r="16" spans="7:34" ht="33.75">
      <c r="J16" s="481"/>
      <c r="K16" s="481"/>
      <c r="L16" s="1236"/>
      <c r="M16" s="1236"/>
      <c r="N16" s="520"/>
      <c r="O16" s="1243"/>
      <c r="P16" s="535" t="s">
        <v>766</v>
      </c>
      <c r="Q16" s="535" t="s">
        <v>767</v>
      </c>
      <c r="R16" s="536" t="s">
        <v>274</v>
      </c>
      <c r="S16" s="1231" t="s">
        <v>273</v>
      </c>
      <c r="T16" s="1232"/>
      <c r="U16" s="1222"/>
      <c r="V16" s="1235"/>
      <c r="W16" s="1161"/>
    </row>
    <row r="17" spans="1:34">
      <c r="J17" s="481"/>
      <c r="K17" s="489">
        <v>1</v>
      </c>
      <c r="L17" s="478" t="s">
        <v>93</v>
      </c>
      <c r="M17" s="478" t="s">
        <v>49</v>
      </c>
      <c r="N17" s="496" t="s">
        <v>49</v>
      </c>
      <c r="O17" s="487">
        <f ca="1">OFFSET(O17,0,-1)+1</f>
        <v>3</v>
      </c>
      <c r="P17" s="487">
        <f ca="1">OFFSET(P17,0,-1)+1</f>
        <v>4</v>
      </c>
      <c r="Q17" s="487">
        <f ca="1">OFFSET(Q17,0,-1)+1</f>
        <v>5</v>
      </c>
      <c r="R17" s="487">
        <f ca="1">OFFSET(R17,0,-1)+1</f>
        <v>6</v>
      </c>
      <c r="S17" s="1225">
        <f ca="1">OFFSET(S17,0,-1)+1</f>
        <v>7</v>
      </c>
      <c r="T17" s="1225"/>
      <c r="U17" s="487">
        <f ca="1">OFFSET(U17,0,-2)+1</f>
        <v>8</v>
      </c>
      <c r="V17" s="495">
        <f ca="1">OFFSET(V17,0,-1)</f>
        <v>8</v>
      </c>
      <c r="W17" s="487">
        <f ca="1">OFFSET(W17,0,-1)+1</f>
        <v>9</v>
      </c>
    </row>
    <row r="18" spans="1:34" ht="22.5">
      <c r="A18" s="1209">
        <v>1</v>
      </c>
      <c r="B18" s="940"/>
      <c r="C18" s="940"/>
      <c r="D18" s="940"/>
      <c r="E18" s="941"/>
      <c r="F18" s="942"/>
      <c r="G18" s="942"/>
      <c r="H18" s="942"/>
      <c r="I18" s="943"/>
      <c r="J18" s="938"/>
      <c r="K18" s="945"/>
      <c r="L18" s="593">
        <f>mergeValue(A18)</f>
        <v>1</v>
      </c>
      <c r="M18" s="641" t="s">
        <v>20</v>
      </c>
      <c r="N18" s="580"/>
      <c r="O18" s="1250"/>
      <c r="P18" s="1250"/>
      <c r="Q18" s="1250"/>
      <c r="R18" s="1250"/>
      <c r="S18" s="1250"/>
      <c r="T18" s="1250"/>
      <c r="U18" s="1250"/>
      <c r="V18" s="1250"/>
      <c r="W18" s="630" t="s">
        <v>659</v>
      </c>
    </row>
    <row r="19" spans="1:34" ht="22.5">
      <c r="A19" s="1209"/>
      <c r="B19" s="1209">
        <v>1</v>
      </c>
      <c r="C19" s="940"/>
      <c r="D19" s="940"/>
      <c r="E19" s="942"/>
      <c r="F19" s="942"/>
      <c r="G19" s="942"/>
      <c r="H19" s="942"/>
      <c r="I19" s="937"/>
      <c r="J19" s="936"/>
      <c r="K19" s="939"/>
      <c r="L19" s="593" t="str">
        <f>mergeValue(A19) &amp;"."&amp; mergeValue(B19)</f>
        <v>1.1</v>
      </c>
      <c r="M19" s="546" t="s">
        <v>16</v>
      </c>
      <c r="N19" s="580"/>
      <c r="O19" s="1250"/>
      <c r="P19" s="1250"/>
      <c r="Q19" s="1250"/>
      <c r="R19" s="1250"/>
      <c r="S19" s="1250"/>
      <c r="T19" s="1250"/>
      <c r="U19" s="1250"/>
      <c r="V19" s="1250"/>
      <c r="W19" s="630" t="s">
        <v>478</v>
      </c>
    </row>
    <row r="20" spans="1:34" ht="22.5">
      <c r="A20" s="1209"/>
      <c r="B20" s="1209"/>
      <c r="C20" s="1209">
        <v>1</v>
      </c>
      <c r="D20" s="940"/>
      <c r="E20" s="942"/>
      <c r="F20" s="942"/>
      <c r="G20" s="942"/>
      <c r="H20" s="942"/>
      <c r="I20" s="944"/>
      <c r="J20" s="936"/>
      <c r="K20" s="939"/>
      <c r="L20" s="593" t="str">
        <f>mergeValue(A20) &amp;"."&amp; mergeValue(B20)&amp;"."&amp; mergeValue(C20)</f>
        <v>1.1.1</v>
      </c>
      <c r="M20" s="547" t="s">
        <v>7</v>
      </c>
      <c r="N20" s="580"/>
      <c r="O20" s="1250"/>
      <c r="P20" s="1250"/>
      <c r="Q20" s="1250"/>
      <c r="R20" s="1250"/>
      <c r="S20" s="1250"/>
      <c r="T20" s="1250"/>
      <c r="U20" s="1250"/>
      <c r="V20" s="1250"/>
      <c r="W20" s="630" t="s">
        <v>634</v>
      </c>
    </row>
    <row r="21" spans="1:34" ht="22.5">
      <c r="A21" s="1209"/>
      <c r="B21" s="1209"/>
      <c r="C21" s="1209"/>
      <c r="D21" s="1209">
        <v>1</v>
      </c>
      <c r="E21" s="942"/>
      <c r="F21" s="942"/>
      <c r="G21" s="942"/>
      <c r="H21" s="942"/>
      <c r="I21" s="944"/>
      <c r="J21" s="936"/>
      <c r="K21" s="939"/>
      <c r="L21" s="593" t="str">
        <f>mergeValue(A21) &amp;"."&amp; mergeValue(B21)&amp;"."&amp; mergeValue(C21)&amp;"."&amp; mergeValue(D21)</f>
        <v>1.1.1.1</v>
      </c>
      <c r="M21" s="548" t="s">
        <v>22</v>
      </c>
      <c r="N21" s="580"/>
      <c r="O21" s="1250"/>
      <c r="P21" s="1250"/>
      <c r="Q21" s="1250"/>
      <c r="R21" s="1250"/>
      <c r="S21" s="1250"/>
      <c r="T21" s="1250"/>
      <c r="U21" s="1250"/>
      <c r="V21" s="1250"/>
      <c r="W21" s="630" t="s">
        <v>635</v>
      </c>
    </row>
    <row r="22" spans="1:34" ht="11.25" hidden="1" customHeight="1">
      <c r="A22" s="1209"/>
      <c r="B22" s="1209"/>
      <c r="C22" s="1209"/>
      <c r="D22" s="1209"/>
      <c r="E22" s="1209">
        <v>1</v>
      </c>
      <c r="F22" s="942"/>
      <c r="G22" s="942"/>
      <c r="H22" s="940">
        <v>1</v>
      </c>
      <c r="I22" s="1209">
        <v>1</v>
      </c>
      <c r="J22" s="942"/>
      <c r="K22" s="947"/>
      <c r="L22" s="593"/>
      <c r="M22" s="554"/>
      <c r="N22" s="581"/>
      <c r="O22" s="631"/>
      <c r="P22" s="631"/>
      <c r="Q22" s="631"/>
      <c r="R22" s="631"/>
      <c r="S22" s="631"/>
      <c r="T22" s="631"/>
      <c r="U22" s="631"/>
      <c r="V22" s="508"/>
      <c r="W22" s="559"/>
    </row>
    <row r="23" spans="1:34" ht="90">
      <c r="A23" s="1209"/>
      <c r="B23" s="1209"/>
      <c r="C23" s="1209"/>
      <c r="D23" s="1209"/>
      <c r="E23" s="1209"/>
      <c r="F23" s="1209">
        <v>1</v>
      </c>
      <c r="G23" s="940"/>
      <c r="H23" s="940"/>
      <c r="I23" s="1209"/>
      <c r="J23" s="1209">
        <v>1</v>
      </c>
      <c r="K23" s="948"/>
      <c r="L23" s="593" t="str">
        <f>mergeValue(A23) &amp;"."&amp; mergeValue(B23)&amp;"."&amp; mergeValue(C23)&amp;"."&amp; mergeValue(D23)&amp;"."&amp;  mergeValue(F23)</f>
        <v>1.1.1.1.1</v>
      </c>
      <c r="M23" s="555" t="s">
        <v>10</v>
      </c>
      <c r="N23" s="581"/>
      <c r="O23" s="1211"/>
      <c r="P23" s="1211"/>
      <c r="Q23" s="1211"/>
      <c r="R23" s="1211"/>
      <c r="S23" s="1211"/>
      <c r="T23" s="1211"/>
      <c r="U23" s="1211"/>
      <c r="V23" s="1211"/>
      <c r="W23" s="630" t="s">
        <v>636</v>
      </c>
      <c r="Y23" s="504" t="str">
        <f>strCheckUnique(Z23:Z26)</f>
        <v/>
      </c>
      <c r="AA23" s="504"/>
    </row>
    <row r="24" spans="1:34" ht="189" customHeight="1">
      <c r="A24" s="1209"/>
      <c r="B24" s="1209"/>
      <c r="C24" s="1209"/>
      <c r="D24" s="1209"/>
      <c r="E24" s="1209"/>
      <c r="F24" s="1209"/>
      <c r="G24" s="940">
        <v>1</v>
      </c>
      <c r="H24" s="940"/>
      <c r="I24" s="1209"/>
      <c r="J24" s="1209"/>
      <c r="K24" s="948">
        <v>1</v>
      </c>
      <c r="L24" s="593" t="str">
        <f>mergeValue(A24) &amp;"."&amp; mergeValue(B24)&amp;"."&amp; mergeValue(C24)&amp;"."&amp; mergeValue(D24)&amp;"."&amp; mergeValue(F24)&amp;"."&amp; mergeValue(G24)</f>
        <v>1.1.1.1.1.1</v>
      </c>
      <c r="M24" s="1069"/>
      <c r="N24" s="586"/>
      <c r="O24" s="562"/>
      <c r="P24" s="562"/>
      <c r="Q24" s="1094"/>
      <c r="R24" s="1251"/>
      <c r="S24" s="1216" t="s">
        <v>84</v>
      </c>
      <c r="T24" s="1251"/>
      <c r="U24" s="1216" t="s">
        <v>85</v>
      </c>
      <c r="V24" s="578"/>
      <c r="W24" s="1226" t="s">
        <v>660</v>
      </c>
      <c r="X24" s="500" t="str">
        <f>strCheckDate(O25:V25)</f>
        <v/>
      </c>
      <c r="Y24" s="504"/>
      <c r="Z24" s="504" t="str">
        <f>IF(M24="","",M24 )</f>
        <v/>
      </c>
      <c r="AA24" s="504"/>
      <c r="AB24" s="504"/>
      <c r="AC24" s="504"/>
    </row>
    <row r="25" spans="1:34" ht="11.25" hidden="1">
      <c r="A25" s="1209"/>
      <c r="B25" s="1209"/>
      <c r="C25" s="1209"/>
      <c r="D25" s="1209"/>
      <c r="E25" s="1209"/>
      <c r="F25" s="1209"/>
      <c r="G25" s="940"/>
      <c r="H25" s="940"/>
      <c r="I25" s="1209"/>
      <c r="J25" s="1209"/>
      <c r="K25" s="948"/>
      <c r="L25" s="600"/>
      <c r="M25" s="646"/>
      <c r="N25" s="586"/>
      <c r="O25" s="562"/>
      <c r="P25" s="562"/>
      <c r="Q25" s="584" t="str">
        <f>R24 &amp; "-" &amp; T24</f>
        <v>-</v>
      </c>
      <c r="R25" s="1215"/>
      <c r="S25" s="1216"/>
      <c r="T25" s="1215"/>
      <c r="U25" s="1216"/>
      <c r="V25" s="578"/>
      <c r="W25" s="1227"/>
    </row>
    <row r="26" spans="1:34" s="475" customFormat="1" ht="15" customHeight="1">
      <c r="A26" s="1209"/>
      <c r="B26" s="1209"/>
      <c r="C26" s="1209"/>
      <c r="D26" s="1209"/>
      <c r="E26" s="1209"/>
      <c r="F26" s="1209"/>
      <c r="G26" s="942"/>
      <c r="H26" s="940"/>
      <c r="I26" s="1209"/>
      <c r="J26" s="1209"/>
      <c r="K26" s="947"/>
      <c r="L26" s="538"/>
      <c r="M26" s="556" t="s">
        <v>25</v>
      </c>
      <c r="N26" s="551"/>
      <c r="O26" s="545"/>
      <c r="P26" s="545"/>
      <c r="Q26" s="545"/>
      <c r="R26" s="573"/>
      <c r="S26" s="564"/>
      <c r="T26" s="563"/>
      <c r="U26" s="551"/>
      <c r="V26" s="560"/>
      <c r="W26" s="1228"/>
      <c r="X26" s="501"/>
      <c r="Y26" s="501"/>
      <c r="Z26" s="501"/>
      <c r="AA26" s="501"/>
      <c r="AB26" s="501"/>
      <c r="AC26" s="501"/>
      <c r="AD26" s="501"/>
      <c r="AE26" s="501"/>
      <c r="AF26" s="501"/>
      <c r="AG26" s="501"/>
      <c r="AH26" s="501"/>
    </row>
    <row r="27" spans="1:34" s="475" customFormat="1" ht="15" customHeight="1">
      <c r="A27" s="1209"/>
      <c r="B27" s="1209"/>
      <c r="C27" s="1209"/>
      <c r="D27" s="1209"/>
      <c r="E27" s="1209"/>
      <c r="F27" s="942"/>
      <c r="G27" s="942"/>
      <c r="H27" s="940"/>
      <c r="I27" s="1209"/>
      <c r="J27" s="942"/>
      <c r="K27" s="947"/>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4" s="475" customFormat="1" ht="0.2" customHeight="1">
      <c r="A28" s="1209"/>
      <c r="B28" s="1209"/>
      <c r="C28" s="1209"/>
      <c r="D28" s="1209"/>
      <c r="E28" s="946"/>
      <c r="F28" s="942"/>
      <c r="G28" s="942"/>
      <c r="H28" s="942"/>
      <c r="I28" s="938"/>
      <c r="J28" s="935"/>
      <c r="K28" s="945"/>
      <c r="L28" s="538"/>
      <c r="M28" s="551"/>
      <c r="N28" s="549"/>
      <c r="O28" s="545"/>
      <c r="P28" s="545"/>
      <c r="Q28" s="545"/>
      <c r="R28" s="573"/>
      <c r="S28" s="564"/>
      <c r="T28" s="563"/>
      <c r="U28" s="549"/>
      <c r="V28" s="564"/>
      <c r="W28" s="560"/>
      <c r="X28" s="501"/>
      <c r="Y28" s="501"/>
      <c r="Z28" s="501"/>
      <c r="AA28" s="501"/>
      <c r="AB28" s="501"/>
      <c r="AC28" s="501"/>
      <c r="AD28" s="501"/>
      <c r="AE28" s="501"/>
      <c r="AF28" s="501"/>
      <c r="AG28" s="501"/>
      <c r="AH28" s="501"/>
    </row>
    <row r="29" spans="1:34" s="475" customFormat="1" ht="15" customHeight="1">
      <c r="A29" s="1209"/>
      <c r="B29" s="1209"/>
      <c r="C29" s="1209"/>
      <c r="D29" s="946"/>
      <c r="E29" s="946"/>
      <c r="F29" s="942"/>
      <c r="G29" s="942"/>
      <c r="H29" s="942"/>
      <c r="I29" s="938"/>
      <c r="J29" s="935"/>
      <c r="K29" s="945"/>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4" s="475" customFormat="1" ht="15" customHeight="1">
      <c r="A30" s="1209"/>
      <c r="B30" s="1209"/>
      <c r="C30" s="946"/>
      <c r="D30" s="946"/>
      <c r="E30" s="946"/>
      <c r="F30" s="946"/>
      <c r="G30" s="951"/>
      <c r="H30" s="938"/>
      <c r="I30" s="949"/>
      <c r="J30" s="935"/>
      <c r="K30" s="950"/>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4" s="475" customFormat="1" ht="15" customHeight="1">
      <c r="A31" s="1209"/>
      <c r="B31" s="946"/>
      <c r="C31" s="946"/>
      <c r="D31" s="946"/>
      <c r="E31" s="946"/>
      <c r="F31" s="946"/>
      <c r="G31" s="951"/>
      <c r="H31" s="938"/>
      <c r="I31" s="938"/>
      <c r="J31" s="935"/>
      <c r="K31" s="945"/>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4" s="475" customFormat="1" ht="15" customHeight="1">
      <c r="A32" s="934"/>
      <c r="B32" s="934"/>
      <c r="C32" s="934"/>
      <c r="D32" s="934"/>
      <c r="E32" s="934"/>
      <c r="F32" s="934"/>
      <c r="G32" s="934"/>
      <c r="H32" s="934"/>
      <c r="I32" s="934"/>
      <c r="J32" s="934"/>
      <c r="K32" s="934"/>
      <c r="L32" s="492"/>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23.75" customHeight="1">
      <c r="L34" s="1">
        <v>1</v>
      </c>
      <c r="M34" s="1202" t="s">
        <v>661</v>
      </c>
      <c r="N34" s="1202"/>
      <c r="O34" s="1202"/>
      <c r="P34" s="1202"/>
      <c r="Q34" s="1202"/>
      <c r="R34" s="1202"/>
      <c r="S34" s="1202"/>
      <c r="T34" s="1202"/>
      <c r="U34" s="1202"/>
      <c r="V34" s="1202"/>
      <c r="W34" s="1202"/>
    </row>
  </sheetData>
  <sheetProtection password="FA9C" sheet="1" objects="1" scenarios="1" formatColumns="0" formatRows="0"/>
  <dataConsolidate/>
  <mergeCells count="39">
    <mergeCell ref="M34:W34"/>
    <mergeCell ref="W24:W26"/>
    <mergeCell ref="L13:V13"/>
    <mergeCell ref="L14:L16"/>
    <mergeCell ref="M14:M16"/>
    <mergeCell ref="O14:T14"/>
    <mergeCell ref="U14:U16"/>
    <mergeCell ref="V14:V16"/>
    <mergeCell ref="O15:O16"/>
    <mergeCell ref="P15:Q15"/>
    <mergeCell ref="R15:T15"/>
    <mergeCell ref="S17:T17"/>
    <mergeCell ref="W13:W16"/>
    <mergeCell ref="L5:T5"/>
    <mergeCell ref="O9:T9"/>
    <mergeCell ref="O10:T10"/>
    <mergeCell ref="O7:T7"/>
    <mergeCell ref="O8:T8"/>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F23:F26"/>
    <mergeCell ref="J23:J26"/>
    <mergeCell ref="O23:V23"/>
    <mergeCell ref="R24:R25"/>
    <mergeCell ref="S24:S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sheetPr codeName="List05_7">
    <tabColor indexed="22"/>
  </sheetPr>
  <dimension ref="A1:T19"/>
  <sheetViews>
    <sheetView showGridLines="0" topLeftCell="E1" zoomScaleNormal="100" workbookViewId="0"/>
  </sheetViews>
  <sheetFormatPr defaultColWidth="10.5703125" defaultRowHeight="14.25"/>
  <cols>
    <col min="1" max="1" width="3.7109375" style="591" hidden="1" customWidth="1"/>
    <col min="2" max="4" width="3.7109375" style="585" hidden="1" customWidth="1"/>
    <col min="5" max="5" width="3.7109375" style="530" customWidth="1"/>
    <col min="6" max="6" width="9.7109375" style="523" customWidth="1"/>
    <col min="7" max="7" width="37.7109375" style="523" customWidth="1"/>
    <col min="8" max="8" width="66.85546875" style="523" customWidth="1"/>
    <col min="9" max="9" width="115.7109375" style="523" customWidth="1"/>
    <col min="10" max="11" width="10.5703125" style="585"/>
    <col min="12" max="12" width="11.140625" style="585" customWidth="1"/>
    <col min="13" max="20" width="10.5703125" style="585"/>
    <col min="21" max="16384" width="10.5703125" style="523"/>
  </cols>
  <sheetData>
    <row r="1" spans="1:20" ht="3" customHeight="1">
      <c r="A1" s="591" t="s">
        <v>183</v>
      </c>
    </row>
    <row r="2" spans="1:20" ht="22.5">
      <c r="F2" s="1203" t="s">
        <v>492</v>
      </c>
      <c r="G2" s="1204"/>
      <c r="H2" s="1205"/>
      <c r="I2" s="640"/>
    </row>
    <row r="3" spans="1:20" ht="3" customHeight="1"/>
    <row r="4" spans="1:20" s="570" customFormat="1" ht="11.25">
      <c r="A4" s="590"/>
      <c r="B4" s="590"/>
      <c r="C4" s="590"/>
      <c r="D4" s="590"/>
      <c r="F4" s="1161" t="s">
        <v>454</v>
      </c>
      <c r="G4" s="1161"/>
      <c r="H4" s="1161"/>
      <c r="I4" s="1206" t="s">
        <v>455</v>
      </c>
      <c r="J4" s="590"/>
      <c r="K4" s="590"/>
      <c r="L4" s="590"/>
      <c r="M4" s="590"/>
      <c r="N4" s="590"/>
      <c r="O4" s="590"/>
      <c r="P4" s="590"/>
      <c r="Q4" s="590"/>
      <c r="R4" s="590"/>
      <c r="S4" s="590"/>
      <c r="T4" s="590"/>
    </row>
    <row r="5" spans="1:20" s="570" customFormat="1" ht="11.25" customHeight="1">
      <c r="A5" s="590"/>
      <c r="B5" s="590"/>
      <c r="C5" s="590"/>
      <c r="D5" s="590"/>
      <c r="F5" s="606" t="s">
        <v>92</v>
      </c>
      <c r="G5" s="618" t="s">
        <v>457</v>
      </c>
      <c r="H5" s="605" t="s">
        <v>442</v>
      </c>
      <c r="I5" s="1206"/>
      <c r="J5" s="590"/>
      <c r="K5" s="590"/>
      <c r="L5" s="590"/>
      <c r="M5" s="590"/>
      <c r="N5" s="590"/>
      <c r="O5" s="590"/>
      <c r="P5" s="590"/>
      <c r="Q5" s="590"/>
      <c r="R5" s="590"/>
      <c r="S5" s="590"/>
      <c r="T5" s="590"/>
    </row>
    <row r="6" spans="1:20" s="570" customFormat="1" ht="12" customHeight="1">
      <c r="A6" s="590"/>
      <c r="B6" s="590"/>
      <c r="C6" s="590"/>
      <c r="D6" s="590"/>
      <c r="F6" s="607" t="s">
        <v>93</v>
      </c>
      <c r="G6" s="609">
        <v>2</v>
      </c>
      <c r="H6" s="610">
        <v>3</v>
      </c>
      <c r="I6" s="608">
        <v>4</v>
      </c>
      <c r="J6" s="590">
        <v>4</v>
      </c>
      <c r="K6" s="590"/>
      <c r="L6" s="590"/>
      <c r="M6" s="590"/>
      <c r="N6" s="590"/>
      <c r="O6" s="590"/>
      <c r="P6" s="590"/>
      <c r="Q6" s="590"/>
      <c r="R6" s="590"/>
      <c r="S6" s="590"/>
      <c r="T6" s="590"/>
    </row>
    <row r="7" spans="1:20" s="570" customFormat="1" ht="18.75">
      <c r="A7" s="590"/>
      <c r="B7" s="590"/>
      <c r="C7" s="590"/>
      <c r="D7" s="590"/>
      <c r="F7" s="616">
        <v>1</v>
      </c>
      <c r="G7" s="632" t="s">
        <v>493</v>
      </c>
      <c r="H7" s="604" t="str">
        <f>IF(dateCh="","",dateCh)</f>
        <v>26.12.2018</v>
      </c>
      <c r="I7" s="581" t="s">
        <v>494</v>
      </c>
      <c r="J7" s="615"/>
      <c r="K7" s="590"/>
      <c r="L7" s="590"/>
      <c r="M7" s="590"/>
      <c r="N7" s="590"/>
      <c r="O7" s="590"/>
      <c r="P7" s="590"/>
      <c r="Q7" s="590"/>
      <c r="R7" s="590"/>
      <c r="S7" s="590"/>
      <c r="T7" s="590"/>
    </row>
    <row r="8" spans="1:20" s="570" customFormat="1" ht="45">
      <c r="A8" s="1207">
        <v>1</v>
      </c>
      <c r="B8" s="590"/>
      <c r="C8" s="590"/>
      <c r="D8" s="590"/>
      <c r="F8" s="616" t="str">
        <f>"2." &amp;mergeValue(A8)</f>
        <v>2.1</v>
      </c>
      <c r="G8" s="632" t="s">
        <v>495</v>
      </c>
      <c r="H8" s="604"/>
      <c r="I8" s="581" t="s">
        <v>591</v>
      </c>
      <c r="J8" s="615"/>
      <c r="K8" s="590"/>
      <c r="L8" s="590"/>
      <c r="M8" s="590"/>
      <c r="N8" s="590"/>
      <c r="O8" s="590"/>
      <c r="P8" s="590"/>
      <c r="Q8" s="590"/>
      <c r="R8" s="590"/>
      <c r="S8" s="590"/>
      <c r="T8" s="590"/>
    </row>
    <row r="9" spans="1:20" s="570" customFormat="1" ht="22.5">
      <c r="A9" s="1207"/>
      <c r="B9" s="590"/>
      <c r="C9" s="590"/>
      <c r="D9" s="590"/>
      <c r="F9" s="616" t="str">
        <f>"3." &amp;mergeValue(A9)</f>
        <v>3.1</v>
      </c>
      <c r="G9" s="632" t="s">
        <v>496</v>
      </c>
      <c r="H9" s="604"/>
      <c r="I9" s="581" t="s">
        <v>589</v>
      </c>
      <c r="J9" s="615"/>
      <c r="K9" s="590"/>
      <c r="L9" s="590"/>
      <c r="M9" s="590"/>
      <c r="N9" s="590"/>
      <c r="O9" s="590"/>
      <c r="P9" s="590"/>
      <c r="Q9" s="590"/>
      <c r="R9" s="590"/>
      <c r="S9" s="590"/>
      <c r="T9" s="590"/>
    </row>
    <row r="10" spans="1:20" s="570" customFormat="1" ht="22.5">
      <c r="A10" s="1207"/>
      <c r="B10" s="590"/>
      <c r="C10" s="590"/>
      <c r="D10" s="590"/>
      <c r="F10" s="616" t="str">
        <f>"4."&amp;mergeValue(A10)</f>
        <v>4.1</v>
      </c>
      <c r="G10" s="632" t="s">
        <v>497</v>
      </c>
      <c r="H10" s="605" t="s">
        <v>458</v>
      </c>
      <c r="I10" s="581"/>
      <c r="J10" s="615"/>
      <c r="K10" s="590"/>
      <c r="L10" s="590"/>
      <c r="M10" s="590"/>
      <c r="N10" s="590"/>
      <c r="O10" s="590"/>
      <c r="P10" s="590"/>
      <c r="Q10" s="590"/>
      <c r="R10" s="590"/>
      <c r="S10" s="590"/>
      <c r="T10" s="590"/>
    </row>
    <row r="11" spans="1:20" s="570" customFormat="1" ht="18.75">
      <c r="A11" s="1207"/>
      <c r="B11" s="1207">
        <v>1</v>
      </c>
      <c r="C11" s="623"/>
      <c r="D11" s="623"/>
      <c r="F11" s="616" t="str">
        <f>"4."&amp;mergeValue(A11) &amp;"."&amp;mergeValue(B11)</f>
        <v>4.1.1</v>
      </c>
      <c r="G11" s="611" t="s">
        <v>593</v>
      </c>
      <c r="H11" s="604" t="str">
        <f>IF(region_name="","",region_name)</f>
        <v>Ростовская область</v>
      </c>
      <c r="I11" s="581" t="s">
        <v>500</v>
      </c>
      <c r="J11" s="615"/>
      <c r="K11" s="590"/>
      <c r="L11" s="590"/>
      <c r="M11" s="590"/>
      <c r="N11" s="590"/>
      <c r="O11" s="590"/>
      <c r="P11" s="590"/>
      <c r="Q11" s="590"/>
      <c r="R11" s="590"/>
      <c r="S11" s="590"/>
      <c r="T11" s="590"/>
    </row>
    <row r="12" spans="1:20" s="570" customFormat="1" ht="22.5">
      <c r="A12" s="1207"/>
      <c r="B12" s="1207"/>
      <c r="C12" s="1207">
        <v>1</v>
      </c>
      <c r="D12" s="623"/>
      <c r="F12" s="616" t="str">
        <f>"4."&amp;mergeValue(A12) &amp;"."&amp;mergeValue(B12)&amp;"."&amp;mergeValue(C12)</f>
        <v>4.1.1.1</v>
      </c>
      <c r="G12" s="622" t="s">
        <v>498</v>
      </c>
      <c r="H12" s="604"/>
      <c r="I12" s="581" t="s">
        <v>501</v>
      </c>
      <c r="J12" s="615"/>
      <c r="K12" s="590"/>
      <c r="L12" s="590"/>
      <c r="M12" s="590"/>
      <c r="N12" s="590"/>
      <c r="O12" s="590"/>
      <c r="P12" s="590"/>
      <c r="Q12" s="590"/>
      <c r="R12" s="590"/>
      <c r="S12" s="590"/>
      <c r="T12" s="590"/>
    </row>
    <row r="13" spans="1:20" s="570" customFormat="1" ht="39" customHeight="1">
      <c r="A13" s="1207"/>
      <c r="B13" s="1207"/>
      <c r="C13" s="1207"/>
      <c r="D13" s="623">
        <v>1</v>
      </c>
      <c r="F13" s="616" t="str">
        <f>"4."&amp;mergeValue(A13) &amp;"."&amp;mergeValue(B13)&amp;"."&amp;mergeValue(C13)&amp;"."&amp;mergeValue(D13)</f>
        <v>4.1.1.1.1</v>
      </c>
      <c r="G13" s="633" t="s">
        <v>499</v>
      </c>
      <c r="H13" s="604"/>
      <c r="I13" s="1208" t="s">
        <v>592</v>
      </c>
      <c r="J13" s="615"/>
      <c r="K13" s="590"/>
      <c r="L13" s="590"/>
      <c r="M13" s="590"/>
      <c r="N13" s="590"/>
      <c r="O13" s="590"/>
      <c r="P13" s="590"/>
      <c r="Q13" s="590"/>
      <c r="R13" s="590"/>
      <c r="S13" s="590"/>
      <c r="T13" s="590"/>
    </row>
    <row r="14" spans="1:20" s="570" customFormat="1" ht="18.75">
      <c r="A14" s="1207"/>
      <c r="B14" s="1207"/>
      <c r="C14" s="1207"/>
      <c r="D14" s="623"/>
      <c r="F14" s="619"/>
      <c r="G14" s="550" t="s">
        <v>4</v>
      </c>
      <c r="H14" s="624"/>
      <c r="I14" s="1208"/>
      <c r="J14" s="615"/>
      <c r="K14" s="590"/>
      <c r="L14" s="590"/>
      <c r="M14" s="590"/>
      <c r="N14" s="590"/>
      <c r="O14" s="590"/>
      <c r="P14" s="590"/>
      <c r="Q14" s="590"/>
      <c r="R14" s="590"/>
      <c r="S14" s="590"/>
      <c r="T14" s="590"/>
    </row>
    <row r="15" spans="1:20" s="570" customFormat="1" ht="18.75">
      <c r="A15" s="1207"/>
      <c r="B15" s="1207"/>
      <c r="C15" s="623"/>
      <c r="D15" s="623"/>
      <c r="F15" s="634"/>
      <c r="G15" s="577" t="s">
        <v>403</v>
      </c>
      <c r="H15" s="635"/>
      <c r="I15" s="636"/>
      <c r="J15" s="615"/>
      <c r="K15" s="590"/>
      <c r="L15" s="590"/>
      <c r="M15" s="590"/>
      <c r="N15" s="590"/>
      <c r="O15" s="590"/>
      <c r="P15" s="590"/>
      <c r="Q15" s="590"/>
      <c r="R15" s="590"/>
      <c r="S15" s="590"/>
      <c r="T15" s="590"/>
    </row>
    <row r="16" spans="1:20" s="570" customFormat="1" ht="18.75">
      <c r="A16" s="1207"/>
      <c r="B16" s="590"/>
      <c r="C16" s="590"/>
      <c r="D16" s="590"/>
      <c r="F16" s="619"/>
      <c r="G16" s="558" t="s">
        <v>507</v>
      </c>
      <c r="H16" s="620"/>
      <c r="I16" s="621"/>
      <c r="J16" s="615"/>
      <c r="K16" s="590"/>
      <c r="L16" s="590"/>
      <c r="M16" s="590"/>
      <c r="N16" s="590"/>
      <c r="O16" s="590"/>
      <c r="P16" s="590"/>
      <c r="Q16" s="590"/>
      <c r="R16" s="590"/>
      <c r="S16" s="590"/>
      <c r="T16" s="590"/>
    </row>
    <row r="17" spans="1:20" s="570" customFormat="1" ht="18.75">
      <c r="A17" s="590"/>
      <c r="B17" s="590"/>
      <c r="C17" s="590"/>
      <c r="D17" s="590"/>
      <c r="F17" s="619"/>
      <c r="G17" s="565" t="s">
        <v>506</v>
      </c>
      <c r="H17" s="620"/>
      <c r="I17" s="621"/>
      <c r="J17" s="615"/>
      <c r="K17" s="590"/>
      <c r="L17" s="590"/>
      <c r="M17" s="590"/>
      <c r="N17" s="590"/>
      <c r="O17" s="590"/>
      <c r="P17" s="590"/>
      <c r="Q17" s="590"/>
      <c r="R17" s="590"/>
      <c r="S17" s="590"/>
      <c r="T17" s="590"/>
    </row>
    <row r="18" spans="1:20" s="613" customFormat="1" ht="3" customHeight="1">
      <c r="A18" s="614"/>
      <c r="B18" s="614"/>
      <c r="C18" s="614"/>
      <c r="D18" s="614"/>
      <c r="F18" s="625"/>
      <c r="G18" s="626"/>
      <c r="H18" s="627"/>
      <c r="I18" s="628"/>
      <c r="J18" s="614"/>
      <c r="K18" s="614"/>
      <c r="L18" s="614"/>
      <c r="M18" s="614"/>
      <c r="N18" s="614"/>
      <c r="O18" s="614"/>
      <c r="P18" s="614"/>
      <c r="Q18" s="614"/>
      <c r="R18" s="614"/>
      <c r="S18" s="614"/>
      <c r="T18" s="614"/>
    </row>
    <row r="19" spans="1:20" s="613" customFormat="1" ht="15" customHeight="1">
      <c r="A19" s="614"/>
      <c r="B19" s="614"/>
      <c r="C19" s="614"/>
      <c r="D19" s="614"/>
      <c r="F19" s="612"/>
      <c r="G19" s="1202" t="s">
        <v>594</v>
      </c>
      <c r="H19" s="1202"/>
      <c r="I19" s="594"/>
      <c r="J19" s="614"/>
      <c r="K19" s="614"/>
      <c r="L19" s="614"/>
      <c r="M19" s="614"/>
      <c r="N19" s="614"/>
      <c r="O19" s="614"/>
      <c r="P19" s="614"/>
      <c r="Q19" s="614"/>
      <c r="R19" s="614"/>
      <c r="S19" s="614"/>
      <c r="T19" s="61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4.7109375" style="476" customWidth="1"/>
    <col min="14" max="14" width="2" style="476" hidden="1" customWidth="1"/>
    <col min="15" max="17" width="23.7109375" style="476" hidden="1" customWidth="1"/>
    <col min="18" max="18" width="11.7109375" style="476" customWidth="1"/>
    <col min="19" max="19" width="3.7109375" style="476" customWidth="1"/>
    <col min="20" max="20" width="11.7109375" style="476" customWidth="1"/>
    <col min="21" max="21" width="8.5703125" style="476" hidden="1" customWidth="1"/>
    <col min="22" max="22" width="4.7109375" style="476" customWidth="1"/>
    <col min="23" max="23" width="115.7109375" style="476" customWidth="1"/>
    <col min="24" max="34" width="10.5703125" style="500"/>
    <col min="35" max="256" width="10.5703125" style="476"/>
    <col min="257" max="264" width="0" style="476" hidden="1" customWidth="1"/>
    <col min="265" max="267" width="3.7109375" style="476" customWidth="1"/>
    <col min="268" max="268" width="12.7109375" style="476" customWidth="1"/>
    <col min="269" max="269" width="47.42578125" style="476" customWidth="1"/>
    <col min="270" max="273" width="0" style="476" hidden="1"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512" width="10.5703125" style="476"/>
    <col min="513" max="520" width="0" style="476" hidden="1" customWidth="1"/>
    <col min="521" max="523" width="3.7109375" style="476" customWidth="1"/>
    <col min="524" max="524" width="12.7109375" style="476" customWidth="1"/>
    <col min="525" max="525" width="47.42578125" style="476" customWidth="1"/>
    <col min="526" max="529" width="0" style="476" hidden="1"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768" width="10.5703125" style="476"/>
    <col min="769" max="776" width="0" style="476" hidden="1" customWidth="1"/>
    <col min="777" max="779" width="3.7109375" style="476" customWidth="1"/>
    <col min="780" max="780" width="12.7109375" style="476" customWidth="1"/>
    <col min="781" max="781" width="47.42578125" style="476" customWidth="1"/>
    <col min="782" max="785" width="0" style="476" hidden="1"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1024" width="10.5703125" style="476"/>
    <col min="1025" max="1032" width="0" style="476" hidden="1" customWidth="1"/>
    <col min="1033" max="1035" width="3.7109375" style="476" customWidth="1"/>
    <col min="1036" max="1036" width="12.7109375" style="476" customWidth="1"/>
    <col min="1037" max="1037" width="47.42578125" style="476" customWidth="1"/>
    <col min="1038" max="1041" width="0" style="476" hidden="1"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280" width="10.5703125" style="476"/>
    <col min="1281" max="1288" width="0" style="476" hidden="1" customWidth="1"/>
    <col min="1289" max="1291" width="3.7109375" style="476" customWidth="1"/>
    <col min="1292" max="1292" width="12.7109375" style="476" customWidth="1"/>
    <col min="1293" max="1293" width="47.42578125" style="476" customWidth="1"/>
    <col min="1294" max="1297" width="0" style="476" hidden="1"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536" width="10.5703125" style="476"/>
    <col min="1537" max="1544" width="0" style="476" hidden="1" customWidth="1"/>
    <col min="1545" max="1547" width="3.7109375" style="476" customWidth="1"/>
    <col min="1548" max="1548" width="12.7109375" style="476" customWidth="1"/>
    <col min="1549" max="1549" width="47.42578125" style="476" customWidth="1"/>
    <col min="1550" max="1553" width="0" style="476" hidden="1"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792" width="10.5703125" style="476"/>
    <col min="1793" max="1800" width="0" style="476" hidden="1" customWidth="1"/>
    <col min="1801" max="1803" width="3.7109375" style="476" customWidth="1"/>
    <col min="1804" max="1804" width="12.7109375" style="476" customWidth="1"/>
    <col min="1805" max="1805" width="47.42578125" style="476" customWidth="1"/>
    <col min="1806" max="1809" width="0" style="476" hidden="1"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2048" width="10.5703125" style="476"/>
    <col min="2049" max="2056" width="0" style="476" hidden="1" customWidth="1"/>
    <col min="2057" max="2059" width="3.7109375" style="476" customWidth="1"/>
    <col min="2060" max="2060" width="12.7109375" style="476" customWidth="1"/>
    <col min="2061" max="2061" width="47.42578125" style="476" customWidth="1"/>
    <col min="2062" max="2065" width="0" style="476" hidden="1"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304" width="10.5703125" style="476"/>
    <col min="2305" max="2312" width="0" style="476" hidden="1" customWidth="1"/>
    <col min="2313" max="2315" width="3.7109375" style="476" customWidth="1"/>
    <col min="2316" max="2316" width="12.7109375" style="476" customWidth="1"/>
    <col min="2317" max="2317" width="47.42578125" style="476" customWidth="1"/>
    <col min="2318" max="2321" width="0" style="476" hidden="1"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560" width="10.5703125" style="476"/>
    <col min="2561" max="2568" width="0" style="476" hidden="1" customWidth="1"/>
    <col min="2569" max="2571" width="3.7109375" style="476" customWidth="1"/>
    <col min="2572" max="2572" width="12.7109375" style="476" customWidth="1"/>
    <col min="2573" max="2573" width="47.42578125" style="476" customWidth="1"/>
    <col min="2574" max="2577" width="0" style="476" hidden="1"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816" width="10.5703125" style="476"/>
    <col min="2817" max="2824" width="0" style="476" hidden="1" customWidth="1"/>
    <col min="2825" max="2827" width="3.7109375" style="476" customWidth="1"/>
    <col min="2828" max="2828" width="12.7109375" style="476" customWidth="1"/>
    <col min="2829" max="2829" width="47.42578125" style="476" customWidth="1"/>
    <col min="2830" max="2833" width="0" style="476" hidden="1"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3072" width="10.5703125" style="476"/>
    <col min="3073" max="3080" width="0" style="476" hidden="1" customWidth="1"/>
    <col min="3081" max="3083" width="3.7109375" style="476" customWidth="1"/>
    <col min="3084" max="3084" width="12.7109375" style="476" customWidth="1"/>
    <col min="3085" max="3085" width="47.42578125" style="476" customWidth="1"/>
    <col min="3086" max="3089" width="0" style="476" hidden="1"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328" width="10.5703125" style="476"/>
    <col min="3329" max="3336" width="0" style="476" hidden="1" customWidth="1"/>
    <col min="3337" max="3339" width="3.7109375" style="476" customWidth="1"/>
    <col min="3340" max="3340" width="12.7109375" style="476" customWidth="1"/>
    <col min="3341" max="3341" width="47.42578125" style="476" customWidth="1"/>
    <col min="3342" max="3345" width="0" style="476" hidden="1"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584" width="10.5703125" style="476"/>
    <col min="3585" max="3592" width="0" style="476" hidden="1" customWidth="1"/>
    <col min="3593" max="3595" width="3.7109375" style="476" customWidth="1"/>
    <col min="3596" max="3596" width="12.7109375" style="476" customWidth="1"/>
    <col min="3597" max="3597" width="47.42578125" style="476" customWidth="1"/>
    <col min="3598" max="3601" width="0" style="476" hidden="1"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840" width="10.5703125" style="476"/>
    <col min="3841" max="3848" width="0" style="476" hidden="1" customWidth="1"/>
    <col min="3849" max="3851" width="3.7109375" style="476" customWidth="1"/>
    <col min="3852" max="3852" width="12.7109375" style="476" customWidth="1"/>
    <col min="3853" max="3853" width="47.42578125" style="476" customWidth="1"/>
    <col min="3854" max="3857" width="0" style="476" hidden="1"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4096" width="10.5703125" style="476"/>
    <col min="4097" max="4104" width="0" style="476" hidden="1" customWidth="1"/>
    <col min="4105" max="4107" width="3.7109375" style="476" customWidth="1"/>
    <col min="4108" max="4108" width="12.7109375" style="476" customWidth="1"/>
    <col min="4109" max="4109" width="47.42578125" style="476" customWidth="1"/>
    <col min="4110" max="4113" width="0" style="476" hidden="1"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352" width="10.5703125" style="476"/>
    <col min="4353" max="4360" width="0" style="476" hidden="1" customWidth="1"/>
    <col min="4361" max="4363" width="3.7109375" style="476" customWidth="1"/>
    <col min="4364" max="4364" width="12.7109375" style="476" customWidth="1"/>
    <col min="4365" max="4365" width="47.42578125" style="476" customWidth="1"/>
    <col min="4366" max="4369" width="0" style="476" hidden="1"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608" width="10.5703125" style="476"/>
    <col min="4609" max="4616" width="0" style="476" hidden="1" customWidth="1"/>
    <col min="4617" max="4619" width="3.7109375" style="476" customWidth="1"/>
    <col min="4620" max="4620" width="12.7109375" style="476" customWidth="1"/>
    <col min="4621" max="4621" width="47.42578125" style="476" customWidth="1"/>
    <col min="4622" max="4625" width="0" style="476" hidden="1"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864" width="10.5703125" style="476"/>
    <col min="4865" max="4872" width="0" style="476" hidden="1" customWidth="1"/>
    <col min="4873" max="4875" width="3.7109375" style="476" customWidth="1"/>
    <col min="4876" max="4876" width="12.7109375" style="476" customWidth="1"/>
    <col min="4877" max="4877" width="47.42578125" style="476" customWidth="1"/>
    <col min="4878" max="4881" width="0" style="476" hidden="1"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5120" width="10.5703125" style="476"/>
    <col min="5121" max="5128" width="0" style="476" hidden="1" customWidth="1"/>
    <col min="5129" max="5131" width="3.7109375" style="476" customWidth="1"/>
    <col min="5132" max="5132" width="12.7109375" style="476" customWidth="1"/>
    <col min="5133" max="5133" width="47.42578125" style="476" customWidth="1"/>
    <col min="5134" max="5137" width="0" style="476" hidden="1"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376" width="10.5703125" style="476"/>
    <col min="5377" max="5384" width="0" style="476" hidden="1" customWidth="1"/>
    <col min="5385" max="5387" width="3.7109375" style="476" customWidth="1"/>
    <col min="5388" max="5388" width="12.7109375" style="476" customWidth="1"/>
    <col min="5389" max="5389" width="47.42578125" style="476" customWidth="1"/>
    <col min="5390" max="5393" width="0" style="476" hidden="1"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632" width="10.5703125" style="476"/>
    <col min="5633" max="5640" width="0" style="476" hidden="1" customWidth="1"/>
    <col min="5641" max="5643" width="3.7109375" style="476" customWidth="1"/>
    <col min="5644" max="5644" width="12.7109375" style="476" customWidth="1"/>
    <col min="5645" max="5645" width="47.42578125" style="476" customWidth="1"/>
    <col min="5646" max="5649" width="0" style="476" hidden="1"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888" width="10.5703125" style="476"/>
    <col min="5889" max="5896" width="0" style="476" hidden="1" customWidth="1"/>
    <col min="5897" max="5899" width="3.7109375" style="476" customWidth="1"/>
    <col min="5900" max="5900" width="12.7109375" style="476" customWidth="1"/>
    <col min="5901" max="5901" width="47.42578125" style="476" customWidth="1"/>
    <col min="5902" max="5905" width="0" style="476" hidden="1"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6144" width="10.5703125" style="476"/>
    <col min="6145" max="6152" width="0" style="476" hidden="1" customWidth="1"/>
    <col min="6153" max="6155" width="3.7109375" style="476" customWidth="1"/>
    <col min="6156" max="6156" width="12.7109375" style="476" customWidth="1"/>
    <col min="6157" max="6157" width="47.42578125" style="476" customWidth="1"/>
    <col min="6158" max="6161" width="0" style="476" hidden="1"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400" width="10.5703125" style="476"/>
    <col min="6401" max="6408" width="0" style="476" hidden="1" customWidth="1"/>
    <col min="6409" max="6411" width="3.7109375" style="476" customWidth="1"/>
    <col min="6412" max="6412" width="12.7109375" style="476" customWidth="1"/>
    <col min="6413" max="6413" width="47.42578125" style="476" customWidth="1"/>
    <col min="6414" max="6417" width="0" style="476" hidden="1"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656" width="10.5703125" style="476"/>
    <col min="6657" max="6664" width="0" style="476" hidden="1" customWidth="1"/>
    <col min="6665" max="6667" width="3.7109375" style="476" customWidth="1"/>
    <col min="6668" max="6668" width="12.7109375" style="476" customWidth="1"/>
    <col min="6669" max="6669" width="47.42578125" style="476" customWidth="1"/>
    <col min="6670" max="6673" width="0" style="476" hidden="1"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912" width="10.5703125" style="476"/>
    <col min="6913" max="6920" width="0" style="476" hidden="1" customWidth="1"/>
    <col min="6921" max="6923" width="3.7109375" style="476" customWidth="1"/>
    <col min="6924" max="6924" width="12.7109375" style="476" customWidth="1"/>
    <col min="6925" max="6925" width="47.42578125" style="476" customWidth="1"/>
    <col min="6926" max="6929" width="0" style="476" hidden="1"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7168" width="10.5703125" style="476"/>
    <col min="7169" max="7176" width="0" style="476" hidden="1" customWidth="1"/>
    <col min="7177" max="7179" width="3.7109375" style="476" customWidth="1"/>
    <col min="7180" max="7180" width="12.7109375" style="476" customWidth="1"/>
    <col min="7181" max="7181" width="47.42578125" style="476" customWidth="1"/>
    <col min="7182" max="7185" width="0" style="476" hidden="1"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424" width="10.5703125" style="476"/>
    <col min="7425" max="7432" width="0" style="476" hidden="1" customWidth="1"/>
    <col min="7433" max="7435" width="3.7109375" style="476" customWidth="1"/>
    <col min="7436" max="7436" width="12.7109375" style="476" customWidth="1"/>
    <col min="7437" max="7437" width="47.42578125" style="476" customWidth="1"/>
    <col min="7438" max="7441" width="0" style="476" hidden="1"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680" width="10.5703125" style="476"/>
    <col min="7681" max="7688" width="0" style="476" hidden="1" customWidth="1"/>
    <col min="7689" max="7691" width="3.7109375" style="476" customWidth="1"/>
    <col min="7692" max="7692" width="12.7109375" style="476" customWidth="1"/>
    <col min="7693" max="7693" width="47.42578125" style="476" customWidth="1"/>
    <col min="7694" max="7697" width="0" style="476" hidden="1"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936" width="10.5703125" style="476"/>
    <col min="7937" max="7944" width="0" style="476" hidden="1" customWidth="1"/>
    <col min="7945" max="7947" width="3.7109375" style="476" customWidth="1"/>
    <col min="7948" max="7948" width="12.7109375" style="476" customWidth="1"/>
    <col min="7949" max="7949" width="47.42578125" style="476" customWidth="1"/>
    <col min="7950" max="7953" width="0" style="476" hidden="1"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8192" width="10.5703125" style="476"/>
    <col min="8193" max="8200" width="0" style="476" hidden="1" customWidth="1"/>
    <col min="8201" max="8203" width="3.7109375" style="476" customWidth="1"/>
    <col min="8204" max="8204" width="12.7109375" style="476" customWidth="1"/>
    <col min="8205" max="8205" width="47.42578125" style="476" customWidth="1"/>
    <col min="8206" max="8209" width="0" style="476" hidden="1"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448" width="10.5703125" style="476"/>
    <col min="8449" max="8456" width="0" style="476" hidden="1" customWidth="1"/>
    <col min="8457" max="8459" width="3.7109375" style="476" customWidth="1"/>
    <col min="8460" max="8460" width="12.7109375" style="476" customWidth="1"/>
    <col min="8461" max="8461" width="47.42578125" style="476" customWidth="1"/>
    <col min="8462" max="8465" width="0" style="476" hidden="1"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704" width="10.5703125" style="476"/>
    <col min="8705" max="8712" width="0" style="476" hidden="1" customWidth="1"/>
    <col min="8713" max="8715" width="3.7109375" style="476" customWidth="1"/>
    <col min="8716" max="8716" width="12.7109375" style="476" customWidth="1"/>
    <col min="8717" max="8717" width="47.42578125" style="476" customWidth="1"/>
    <col min="8718" max="8721" width="0" style="476" hidden="1"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960" width="10.5703125" style="476"/>
    <col min="8961" max="8968" width="0" style="476" hidden="1" customWidth="1"/>
    <col min="8969" max="8971" width="3.7109375" style="476" customWidth="1"/>
    <col min="8972" max="8972" width="12.7109375" style="476" customWidth="1"/>
    <col min="8973" max="8973" width="47.42578125" style="476" customWidth="1"/>
    <col min="8974" max="8977" width="0" style="476" hidden="1"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9216" width="10.5703125" style="476"/>
    <col min="9217" max="9224" width="0" style="476" hidden="1" customWidth="1"/>
    <col min="9225" max="9227" width="3.7109375" style="476" customWidth="1"/>
    <col min="9228" max="9228" width="12.7109375" style="476" customWidth="1"/>
    <col min="9229" max="9229" width="47.42578125" style="476" customWidth="1"/>
    <col min="9230" max="9233" width="0" style="476" hidden="1"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472" width="10.5703125" style="476"/>
    <col min="9473" max="9480" width="0" style="476" hidden="1" customWidth="1"/>
    <col min="9481" max="9483" width="3.7109375" style="476" customWidth="1"/>
    <col min="9484" max="9484" width="12.7109375" style="476" customWidth="1"/>
    <col min="9485" max="9485" width="47.42578125" style="476" customWidth="1"/>
    <col min="9486" max="9489" width="0" style="476" hidden="1"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728" width="10.5703125" style="476"/>
    <col min="9729" max="9736" width="0" style="476" hidden="1" customWidth="1"/>
    <col min="9737" max="9739" width="3.7109375" style="476" customWidth="1"/>
    <col min="9740" max="9740" width="12.7109375" style="476" customWidth="1"/>
    <col min="9741" max="9741" width="47.42578125" style="476" customWidth="1"/>
    <col min="9742" max="9745" width="0" style="476" hidden="1"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984" width="10.5703125" style="476"/>
    <col min="9985" max="9992" width="0" style="476" hidden="1" customWidth="1"/>
    <col min="9993" max="9995" width="3.7109375" style="476" customWidth="1"/>
    <col min="9996" max="9996" width="12.7109375" style="476" customWidth="1"/>
    <col min="9997" max="9997" width="47.42578125" style="476" customWidth="1"/>
    <col min="9998" max="10001" width="0" style="476" hidden="1"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240" width="10.5703125" style="476"/>
    <col min="10241" max="10248" width="0" style="476" hidden="1" customWidth="1"/>
    <col min="10249" max="10251" width="3.7109375" style="476" customWidth="1"/>
    <col min="10252" max="10252" width="12.7109375" style="476" customWidth="1"/>
    <col min="10253" max="10253" width="47.42578125" style="476" customWidth="1"/>
    <col min="10254" max="10257" width="0" style="476" hidden="1"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496" width="10.5703125" style="476"/>
    <col min="10497" max="10504" width="0" style="476" hidden="1" customWidth="1"/>
    <col min="10505" max="10507" width="3.7109375" style="476" customWidth="1"/>
    <col min="10508" max="10508" width="12.7109375" style="476" customWidth="1"/>
    <col min="10509" max="10509" width="47.42578125" style="476" customWidth="1"/>
    <col min="10510" max="10513" width="0" style="476" hidden="1"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752" width="10.5703125" style="476"/>
    <col min="10753" max="10760" width="0" style="476" hidden="1" customWidth="1"/>
    <col min="10761" max="10763" width="3.7109375" style="476" customWidth="1"/>
    <col min="10764" max="10764" width="12.7109375" style="476" customWidth="1"/>
    <col min="10765" max="10765" width="47.42578125" style="476" customWidth="1"/>
    <col min="10766" max="10769" width="0" style="476" hidden="1"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1008" width="10.5703125" style="476"/>
    <col min="11009" max="11016" width="0" style="476" hidden="1" customWidth="1"/>
    <col min="11017" max="11019" width="3.7109375" style="476" customWidth="1"/>
    <col min="11020" max="11020" width="12.7109375" style="476" customWidth="1"/>
    <col min="11021" max="11021" width="47.42578125" style="476" customWidth="1"/>
    <col min="11022" max="11025" width="0" style="476" hidden="1"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264" width="10.5703125" style="476"/>
    <col min="11265" max="11272" width="0" style="476" hidden="1" customWidth="1"/>
    <col min="11273" max="11275" width="3.7109375" style="476" customWidth="1"/>
    <col min="11276" max="11276" width="12.7109375" style="476" customWidth="1"/>
    <col min="11277" max="11277" width="47.42578125" style="476" customWidth="1"/>
    <col min="11278" max="11281" width="0" style="476" hidden="1"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520" width="10.5703125" style="476"/>
    <col min="11521" max="11528" width="0" style="476" hidden="1" customWidth="1"/>
    <col min="11529" max="11531" width="3.7109375" style="476" customWidth="1"/>
    <col min="11532" max="11532" width="12.7109375" style="476" customWidth="1"/>
    <col min="11533" max="11533" width="47.42578125" style="476" customWidth="1"/>
    <col min="11534" max="11537" width="0" style="476" hidden="1"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776" width="10.5703125" style="476"/>
    <col min="11777" max="11784" width="0" style="476" hidden="1" customWidth="1"/>
    <col min="11785" max="11787" width="3.7109375" style="476" customWidth="1"/>
    <col min="11788" max="11788" width="12.7109375" style="476" customWidth="1"/>
    <col min="11789" max="11789" width="47.42578125" style="476" customWidth="1"/>
    <col min="11790" max="11793" width="0" style="476" hidden="1"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2032" width="10.5703125" style="476"/>
    <col min="12033" max="12040" width="0" style="476" hidden="1" customWidth="1"/>
    <col min="12041" max="12043" width="3.7109375" style="476" customWidth="1"/>
    <col min="12044" max="12044" width="12.7109375" style="476" customWidth="1"/>
    <col min="12045" max="12045" width="47.42578125" style="476" customWidth="1"/>
    <col min="12046" max="12049" width="0" style="476" hidden="1"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288" width="10.5703125" style="476"/>
    <col min="12289" max="12296" width="0" style="476" hidden="1" customWidth="1"/>
    <col min="12297" max="12299" width="3.7109375" style="476" customWidth="1"/>
    <col min="12300" max="12300" width="12.7109375" style="476" customWidth="1"/>
    <col min="12301" max="12301" width="47.42578125" style="476" customWidth="1"/>
    <col min="12302" max="12305" width="0" style="476" hidden="1"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544" width="10.5703125" style="476"/>
    <col min="12545" max="12552" width="0" style="476" hidden="1" customWidth="1"/>
    <col min="12553" max="12555" width="3.7109375" style="476" customWidth="1"/>
    <col min="12556" max="12556" width="12.7109375" style="476" customWidth="1"/>
    <col min="12557" max="12557" width="47.42578125" style="476" customWidth="1"/>
    <col min="12558" max="12561" width="0" style="476" hidden="1"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800" width="10.5703125" style="476"/>
    <col min="12801" max="12808" width="0" style="476" hidden="1" customWidth="1"/>
    <col min="12809" max="12811" width="3.7109375" style="476" customWidth="1"/>
    <col min="12812" max="12812" width="12.7109375" style="476" customWidth="1"/>
    <col min="12813" max="12813" width="47.42578125" style="476" customWidth="1"/>
    <col min="12814" max="12817" width="0" style="476" hidden="1"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3056" width="10.5703125" style="476"/>
    <col min="13057" max="13064" width="0" style="476" hidden="1" customWidth="1"/>
    <col min="13065" max="13067" width="3.7109375" style="476" customWidth="1"/>
    <col min="13068" max="13068" width="12.7109375" style="476" customWidth="1"/>
    <col min="13069" max="13069" width="47.42578125" style="476" customWidth="1"/>
    <col min="13070" max="13073" width="0" style="476" hidden="1"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312" width="10.5703125" style="476"/>
    <col min="13313" max="13320" width="0" style="476" hidden="1" customWidth="1"/>
    <col min="13321" max="13323" width="3.7109375" style="476" customWidth="1"/>
    <col min="13324" max="13324" width="12.7109375" style="476" customWidth="1"/>
    <col min="13325" max="13325" width="47.42578125" style="476" customWidth="1"/>
    <col min="13326" max="13329" width="0" style="476" hidden="1"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568" width="10.5703125" style="476"/>
    <col min="13569" max="13576" width="0" style="476" hidden="1" customWidth="1"/>
    <col min="13577" max="13579" width="3.7109375" style="476" customWidth="1"/>
    <col min="13580" max="13580" width="12.7109375" style="476" customWidth="1"/>
    <col min="13581" max="13581" width="47.42578125" style="476" customWidth="1"/>
    <col min="13582" max="13585" width="0" style="476" hidden="1"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824" width="10.5703125" style="476"/>
    <col min="13825" max="13832" width="0" style="476" hidden="1" customWidth="1"/>
    <col min="13833" max="13835" width="3.7109375" style="476" customWidth="1"/>
    <col min="13836" max="13836" width="12.7109375" style="476" customWidth="1"/>
    <col min="13837" max="13837" width="47.42578125" style="476" customWidth="1"/>
    <col min="13838" max="13841" width="0" style="476" hidden="1"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4080" width="10.5703125" style="476"/>
    <col min="14081" max="14088" width="0" style="476" hidden="1" customWidth="1"/>
    <col min="14089" max="14091" width="3.7109375" style="476" customWidth="1"/>
    <col min="14092" max="14092" width="12.7109375" style="476" customWidth="1"/>
    <col min="14093" max="14093" width="47.42578125" style="476" customWidth="1"/>
    <col min="14094" max="14097" width="0" style="476" hidden="1"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336" width="10.5703125" style="476"/>
    <col min="14337" max="14344" width="0" style="476" hidden="1" customWidth="1"/>
    <col min="14345" max="14347" width="3.7109375" style="476" customWidth="1"/>
    <col min="14348" max="14348" width="12.7109375" style="476" customWidth="1"/>
    <col min="14349" max="14349" width="47.42578125" style="476" customWidth="1"/>
    <col min="14350" max="14353" width="0" style="476" hidden="1"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592" width="10.5703125" style="476"/>
    <col min="14593" max="14600" width="0" style="476" hidden="1" customWidth="1"/>
    <col min="14601" max="14603" width="3.7109375" style="476" customWidth="1"/>
    <col min="14604" max="14604" width="12.7109375" style="476" customWidth="1"/>
    <col min="14605" max="14605" width="47.42578125" style="476" customWidth="1"/>
    <col min="14606" max="14609" width="0" style="476" hidden="1"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848" width="10.5703125" style="476"/>
    <col min="14849" max="14856" width="0" style="476" hidden="1" customWidth="1"/>
    <col min="14857" max="14859" width="3.7109375" style="476" customWidth="1"/>
    <col min="14860" max="14860" width="12.7109375" style="476" customWidth="1"/>
    <col min="14861" max="14861" width="47.42578125" style="476" customWidth="1"/>
    <col min="14862" max="14865" width="0" style="476" hidden="1"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5104" width="10.5703125" style="476"/>
    <col min="15105" max="15112" width="0" style="476" hidden="1" customWidth="1"/>
    <col min="15113" max="15115" width="3.7109375" style="476" customWidth="1"/>
    <col min="15116" max="15116" width="12.7109375" style="476" customWidth="1"/>
    <col min="15117" max="15117" width="47.42578125" style="476" customWidth="1"/>
    <col min="15118" max="15121" width="0" style="476" hidden="1"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360" width="10.5703125" style="476"/>
    <col min="15361" max="15368" width="0" style="476" hidden="1" customWidth="1"/>
    <col min="15369" max="15371" width="3.7109375" style="476" customWidth="1"/>
    <col min="15372" max="15372" width="12.7109375" style="476" customWidth="1"/>
    <col min="15373" max="15373" width="47.42578125" style="476" customWidth="1"/>
    <col min="15374" max="15377" width="0" style="476" hidden="1"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616" width="10.5703125" style="476"/>
    <col min="15617" max="15624" width="0" style="476" hidden="1" customWidth="1"/>
    <col min="15625" max="15627" width="3.7109375" style="476" customWidth="1"/>
    <col min="15628" max="15628" width="12.7109375" style="476" customWidth="1"/>
    <col min="15629" max="15629" width="47.42578125" style="476" customWidth="1"/>
    <col min="15630" max="15633" width="0" style="476" hidden="1"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872" width="10.5703125" style="476"/>
    <col min="15873" max="15880" width="0" style="476" hidden="1" customWidth="1"/>
    <col min="15881" max="15883" width="3.7109375" style="476" customWidth="1"/>
    <col min="15884" max="15884" width="12.7109375" style="476" customWidth="1"/>
    <col min="15885" max="15885" width="47.42578125" style="476" customWidth="1"/>
    <col min="15886" max="15889" width="0" style="476" hidden="1"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6128" width="10.5703125" style="476"/>
    <col min="16129" max="16136" width="0" style="476" hidden="1" customWidth="1"/>
    <col min="16137" max="16139" width="3.7109375" style="476" customWidth="1"/>
    <col min="16140" max="16140" width="12.7109375" style="476" customWidth="1"/>
    <col min="16141" max="16141" width="47.42578125" style="476" customWidth="1"/>
    <col min="16142" max="16145" width="0" style="476" hidden="1"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384" width="10.5703125" style="476"/>
  </cols>
  <sheetData>
    <row r="1" spans="1:34" hidden="1"/>
    <row r="2" spans="1:34" hidden="1"/>
    <row r="3" spans="1:34" hidden="1"/>
    <row r="4" spans="1:34" ht="3" customHeight="1">
      <c r="J4" s="481"/>
      <c r="K4" s="481"/>
      <c r="L4" s="477"/>
      <c r="M4" s="477"/>
      <c r="N4" s="477"/>
      <c r="O4" s="484"/>
      <c r="P4" s="484"/>
      <c r="Q4" s="484"/>
      <c r="R4" s="484"/>
      <c r="S4" s="484"/>
      <c r="T4" s="484"/>
      <c r="U4" s="477"/>
    </row>
    <row r="5" spans="1:34" ht="22.5" customHeight="1">
      <c r="J5" s="481"/>
      <c r="K5" s="481"/>
      <c r="L5" s="1223" t="s">
        <v>658</v>
      </c>
      <c r="M5" s="1223"/>
      <c r="N5" s="1223"/>
      <c r="O5" s="1223"/>
      <c r="P5" s="1223"/>
      <c r="Q5" s="1223"/>
      <c r="R5" s="1223"/>
      <c r="S5" s="1223"/>
      <c r="T5" s="1223"/>
      <c r="U5" s="497"/>
    </row>
    <row r="6" spans="1:34" ht="3" customHeight="1">
      <c r="J6" s="481"/>
      <c r="K6" s="481"/>
      <c r="L6" s="477"/>
      <c r="M6" s="477"/>
      <c r="N6" s="477"/>
      <c r="O6" s="480"/>
      <c r="P6" s="480"/>
      <c r="Q6" s="480"/>
      <c r="R6" s="480"/>
      <c r="S6" s="480"/>
      <c r="T6" s="480"/>
      <c r="U6" s="477"/>
    </row>
    <row r="7" spans="1:34" s="491" customFormat="1" ht="22.5">
      <c r="A7" s="505"/>
      <c r="B7" s="505"/>
      <c r="C7" s="505"/>
      <c r="D7" s="505"/>
      <c r="E7" s="505"/>
      <c r="F7" s="505"/>
      <c r="G7" s="505"/>
      <c r="H7" s="505"/>
      <c r="L7" s="499"/>
      <c r="M7" s="617" t="s">
        <v>503</v>
      </c>
      <c r="N7" s="666"/>
      <c r="O7" s="1256" t="str">
        <f>IF(NameOrPr_ch="",IF(NameOrPr="","",NameOrPr),NameOrPr_ch)</f>
        <v>Региональная служба по тарифам Ростовской области</v>
      </c>
      <c r="P7" s="1257"/>
      <c r="Q7" s="1257"/>
      <c r="R7" s="1257"/>
      <c r="S7" s="1257"/>
      <c r="T7" s="1258"/>
      <c r="U7" s="667"/>
      <c r="X7" s="505"/>
      <c r="Y7" s="505"/>
      <c r="Z7" s="505"/>
      <c r="AA7" s="505"/>
      <c r="AB7" s="505"/>
      <c r="AC7" s="505"/>
      <c r="AD7" s="505"/>
      <c r="AE7" s="505"/>
      <c r="AF7" s="505"/>
      <c r="AG7" s="505"/>
      <c r="AH7" s="505"/>
    </row>
    <row r="8" spans="1:34" s="570" customFormat="1" ht="18.75">
      <c r="A8" s="590"/>
      <c r="B8" s="590"/>
      <c r="C8" s="590"/>
      <c r="D8" s="590"/>
      <c r="E8" s="590"/>
      <c r="F8" s="590"/>
      <c r="G8" s="590"/>
      <c r="H8" s="590"/>
      <c r="L8" s="499"/>
      <c r="M8" s="617" t="s">
        <v>597</v>
      </c>
      <c r="N8" s="666"/>
      <c r="O8" s="1256" t="str">
        <f>IF(datePr_ch="",IF(datePr="","",datePr),datePr_ch)</f>
        <v>17.12.2018</v>
      </c>
      <c r="P8" s="1257"/>
      <c r="Q8" s="1257"/>
      <c r="R8" s="1257"/>
      <c r="S8" s="1257"/>
      <c r="T8" s="1258"/>
      <c r="U8" s="667"/>
      <c r="X8" s="590"/>
      <c r="Y8" s="590"/>
      <c r="Z8" s="590"/>
      <c r="AA8" s="590"/>
      <c r="AB8" s="590"/>
      <c r="AC8" s="590"/>
      <c r="AD8" s="590"/>
      <c r="AE8" s="590"/>
      <c r="AF8" s="590"/>
      <c r="AG8" s="590"/>
      <c r="AH8" s="590"/>
    </row>
    <row r="9" spans="1:34" s="491" customFormat="1" ht="18.75">
      <c r="A9" s="505"/>
      <c r="B9" s="505"/>
      <c r="C9" s="505"/>
      <c r="D9" s="505"/>
      <c r="E9" s="505"/>
      <c r="F9" s="505"/>
      <c r="G9" s="505"/>
      <c r="H9" s="505"/>
      <c r="L9" s="552"/>
      <c r="M9" s="617" t="s">
        <v>596</v>
      </c>
      <c r="N9" s="666"/>
      <c r="O9" s="1256" t="str">
        <f>IF(numberPr_ch="",IF(numberPr="","",numberPr),numberPr_ch)</f>
        <v>83/55</v>
      </c>
      <c r="P9" s="1257"/>
      <c r="Q9" s="1257"/>
      <c r="R9" s="1257"/>
      <c r="S9" s="1257"/>
      <c r="T9" s="1258"/>
      <c r="U9" s="667"/>
      <c r="X9" s="505"/>
      <c r="Y9" s="505"/>
      <c r="Z9" s="505"/>
      <c r="AA9" s="505"/>
      <c r="AB9" s="505"/>
      <c r="AC9" s="505"/>
      <c r="AD9" s="505"/>
      <c r="AE9" s="505"/>
      <c r="AF9" s="505"/>
      <c r="AG9" s="505"/>
      <c r="AH9" s="505"/>
    </row>
    <row r="10" spans="1:34" s="491" customFormat="1" ht="18.75">
      <c r="A10" s="505"/>
      <c r="B10" s="505"/>
      <c r="C10" s="505"/>
      <c r="D10" s="505"/>
      <c r="E10" s="505"/>
      <c r="F10" s="505"/>
      <c r="G10" s="505"/>
      <c r="H10" s="505"/>
      <c r="L10" s="552"/>
      <c r="M10" s="617" t="s">
        <v>502</v>
      </c>
      <c r="N10" s="666"/>
      <c r="O10" s="1256" t="str">
        <f>IF(IstPub_ch="",IF(IstPub="","",IstPub),IstPub_ch)</f>
        <v>www.rst.donland.ru</v>
      </c>
      <c r="P10" s="1257"/>
      <c r="Q10" s="1257"/>
      <c r="R10" s="1257"/>
      <c r="S10" s="1257"/>
      <c r="T10" s="1258"/>
      <c r="U10" s="667"/>
      <c r="X10" s="505"/>
      <c r="Y10" s="505"/>
      <c r="Z10" s="505"/>
      <c r="AA10" s="505"/>
      <c r="AB10" s="505"/>
      <c r="AC10" s="505"/>
      <c r="AD10" s="505"/>
      <c r="AE10" s="505"/>
      <c r="AF10" s="505"/>
      <c r="AG10" s="505"/>
      <c r="AH10" s="505"/>
    </row>
    <row r="11" spans="1:34" s="491" customFormat="1" ht="11.25" hidden="1">
      <c r="A11" s="505"/>
      <c r="B11" s="505"/>
      <c r="C11" s="505"/>
      <c r="D11" s="505"/>
      <c r="E11" s="505"/>
      <c r="F11" s="505"/>
      <c r="G11" s="505"/>
      <c r="H11" s="505"/>
      <c r="L11" s="552"/>
      <c r="M11" s="552"/>
      <c r="N11" s="566"/>
      <c r="O11" s="582"/>
      <c r="P11" s="582"/>
      <c r="Q11" s="582"/>
      <c r="R11" s="582"/>
      <c r="S11" s="582"/>
      <c r="T11" s="582"/>
      <c r="U11" s="503" t="s">
        <v>373</v>
      </c>
      <c r="X11" s="505"/>
      <c r="Y11" s="505"/>
      <c r="Z11" s="505"/>
      <c r="AA11" s="505"/>
      <c r="AB11" s="505"/>
      <c r="AC11" s="505"/>
      <c r="AD11" s="505"/>
      <c r="AE11" s="505"/>
      <c r="AF11" s="505"/>
      <c r="AG11" s="505"/>
      <c r="AH11" s="505"/>
    </row>
    <row r="12" spans="1:34" ht="15" customHeight="1">
      <c r="J12" s="481"/>
      <c r="K12" s="481"/>
      <c r="L12" s="477"/>
      <c r="M12" s="477"/>
      <c r="N12" s="477"/>
      <c r="O12" s="1253"/>
      <c r="P12" s="1253"/>
      <c r="Q12" s="1253"/>
      <c r="R12" s="1253"/>
      <c r="S12" s="1253"/>
      <c r="T12" s="1253"/>
      <c r="U12" s="1253"/>
    </row>
    <row r="13" spans="1:34">
      <c r="J13" s="481"/>
      <c r="K13" s="481"/>
      <c r="L13" s="1161" t="s">
        <v>454</v>
      </c>
      <c r="M13" s="1161"/>
      <c r="N13" s="1161"/>
      <c r="O13" s="1161"/>
      <c r="P13" s="1161"/>
      <c r="Q13" s="1161"/>
      <c r="R13" s="1161"/>
      <c r="S13" s="1161"/>
      <c r="T13" s="1161"/>
      <c r="U13" s="1161"/>
      <c r="V13" s="1161"/>
      <c r="W13" s="1161" t="s">
        <v>455</v>
      </c>
    </row>
    <row r="14" spans="1:34" ht="14.25" customHeight="1">
      <c r="J14" s="481"/>
      <c r="K14" s="481"/>
      <c r="L14" s="1236" t="s">
        <v>92</v>
      </c>
      <c r="M14" s="1236" t="s">
        <v>640</v>
      </c>
      <c r="N14" s="521"/>
      <c r="O14" s="1237" t="s">
        <v>642</v>
      </c>
      <c r="P14" s="1238"/>
      <c r="Q14" s="1238"/>
      <c r="R14" s="1238"/>
      <c r="S14" s="1238"/>
      <c r="T14" s="1239"/>
      <c r="U14" s="1220" t="s">
        <v>341</v>
      </c>
      <c r="V14" s="1233" t="s">
        <v>275</v>
      </c>
      <c r="W14" s="1161"/>
    </row>
    <row r="15" spans="1:34" s="523" customFormat="1" ht="14.25" customHeight="1">
      <c r="A15" s="585"/>
      <c r="B15" s="585"/>
      <c r="C15" s="585"/>
      <c r="D15" s="585"/>
      <c r="E15" s="585"/>
      <c r="F15" s="585"/>
      <c r="G15" s="591"/>
      <c r="H15" s="591"/>
      <c r="I15" s="531"/>
      <c r="J15" s="529"/>
      <c r="K15" s="529"/>
      <c r="L15" s="1236"/>
      <c r="M15" s="1236"/>
      <c r="N15" s="521"/>
      <c r="O15" s="1242" t="s">
        <v>773</v>
      </c>
      <c r="P15" s="1240" t="s">
        <v>271</v>
      </c>
      <c r="Q15" s="1241"/>
      <c r="R15" s="1218" t="s">
        <v>655</v>
      </c>
      <c r="S15" s="1218"/>
      <c r="T15" s="1219"/>
      <c r="U15" s="1221"/>
      <c r="V15" s="1234"/>
      <c r="W15" s="1161"/>
      <c r="X15" s="585"/>
      <c r="Y15" s="585"/>
      <c r="Z15" s="585"/>
      <c r="AA15" s="585"/>
      <c r="AB15" s="585"/>
      <c r="AC15" s="585"/>
      <c r="AD15" s="585"/>
      <c r="AE15" s="585"/>
      <c r="AF15" s="585"/>
      <c r="AG15" s="585"/>
      <c r="AH15" s="585"/>
    </row>
    <row r="16" spans="1:34" ht="33.75">
      <c r="J16" s="481"/>
      <c r="K16" s="481"/>
      <c r="L16" s="1236"/>
      <c r="M16" s="1236"/>
      <c r="N16" s="520"/>
      <c r="O16" s="1243"/>
      <c r="P16" s="535" t="s">
        <v>766</v>
      </c>
      <c r="Q16" s="535" t="s">
        <v>767</v>
      </c>
      <c r="R16" s="536" t="s">
        <v>274</v>
      </c>
      <c r="S16" s="1231" t="s">
        <v>273</v>
      </c>
      <c r="T16" s="1232"/>
      <c r="U16" s="1222"/>
      <c r="V16" s="1235"/>
      <c r="W16" s="1161"/>
    </row>
    <row r="17" spans="1:35">
      <c r="J17" s="481"/>
      <c r="K17" s="489">
        <v>1</v>
      </c>
      <c r="L17" s="525" t="s">
        <v>93</v>
      </c>
      <c r="M17" s="525" t="s">
        <v>49</v>
      </c>
      <c r="N17" s="496" t="s">
        <v>49</v>
      </c>
      <c r="O17" s="487">
        <f ca="1">OFFSET(O17,0,-1)+1</f>
        <v>3</v>
      </c>
      <c r="P17" s="487">
        <f ca="1">OFFSET(P17,0,-1)+1</f>
        <v>4</v>
      </c>
      <c r="Q17" s="487">
        <f ca="1">OFFSET(Q17,0,-1)+1</f>
        <v>5</v>
      </c>
      <c r="R17" s="487">
        <f ca="1">OFFSET(R17,0,-1)+1</f>
        <v>6</v>
      </c>
      <c r="S17" s="1225">
        <f ca="1">OFFSET(S17,0,-1)+1</f>
        <v>7</v>
      </c>
      <c r="T17" s="1225"/>
      <c r="U17" s="487">
        <f ca="1">OFFSET(U17,0,-2)+1</f>
        <v>8</v>
      </c>
      <c r="V17" s="651">
        <f ca="1">OFFSET(V17,0,-1)</f>
        <v>8</v>
      </c>
      <c r="W17" s="487">
        <f ca="1">OFFSET(W17,0,-1)+1</f>
        <v>9</v>
      </c>
    </row>
    <row r="18" spans="1:35" ht="22.5">
      <c r="A18" s="1209">
        <v>1</v>
      </c>
      <c r="B18" s="958"/>
      <c r="C18" s="958"/>
      <c r="D18" s="958"/>
      <c r="E18" s="959"/>
      <c r="F18" s="960"/>
      <c r="G18" s="960"/>
      <c r="H18" s="960"/>
      <c r="I18" s="961"/>
      <c r="J18" s="956"/>
      <c r="K18" s="963"/>
      <c r="L18" s="593">
        <f>mergeValue(A18)</f>
        <v>1</v>
      </c>
      <c r="M18" s="641" t="s">
        <v>20</v>
      </c>
      <c r="N18" s="580"/>
      <c r="O18" s="1250"/>
      <c r="P18" s="1250"/>
      <c r="Q18" s="1250"/>
      <c r="R18" s="1250"/>
      <c r="S18" s="1250"/>
      <c r="T18" s="1250"/>
      <c r="U18" s="1250"/>
      <c r="V18" s="1250"/>
      <c r="W18" s="630" t="s">
        <v>659</v>
      </c>
    </row>
    <row r="19" spans="1:35" ht="22.5">
      <c r="A19" s="1209"/>
      <c r="B19" s="1209">
        <v>1</v>
      </c>
      <c r="C19" s="958"/>
      <c r="D19" s="958"/>
      <c r="E19" s="960"/>
      <c r="F19" s="960"/>
      <c r="G19" s="960"/>
      <c r="H19" s="960"/>
      <c r="I19" s="955"/>
      <c r="J19" s="954"/>
      <c r="K19" s="957"/>
      <c r="L19" s="593" t="str">
        <f>mergeValue(A19) &amp;"."&amp; mergeValue(B19)</f>
        <v>1.1</v>
      </c>
      <c r="M19" s="546" t="s">
        <v>16</v>
      </c>
      <c r="N19" s="580"/>
      <c r="O19" s="1250"/>
      <c r="P19" s="1250"/>
      <c r="Q19" s="1250"/>
      <c r="R19" s="1250"/>
      <c r="S19" s="1250"/>
      <c r="T19" s="1250"/>
      <c r="U19" s="1250"/>
      <c r="V19" s="1250"/>
      <c r="W19" s="630" t="s">
        <v>478</v>
      </c>
    </row>
    <row r="20" spans="1:35" ht="22.5">
      <c r="A20" s="1209"/>
      <c r="B20" s="1209"/>
      <c r="C20" s="1209">
        <v>1</v>
      </c>
      <c r="D20" s="958"/>
      <c r="E20" s="960"/>
      <c r="F20" s="960"/>
      <c r="G20" s="960"/>
      <c r="H20" s="960"/>
      <c r="I20" s="962"/>
      <c r="J20" s="954"/>
      <c r="K20" s="957"/>
      <c r="L20" s="593" t="str">
        <f>mergeValue(A20) &amp;"."&amp; mergeValue(B20)&amp;"."&amp; mergeValue(C20)</f>
        <v>1.1.1</v>
      </c>
      <c r="M20" s="547" t="s">
        <v>7</v>
      </c>
      <c r="N20" s="580"/>
      <c r="O20" s="1250"/>
      <c r="P20" s="1250"/>
      <c r="Q20" s="1250"/>
      <c r="R20" s="1250"/>
      <c r="S20" s="1250"/>
      <c r="T20" s="1250"/>
      <c r="U20" s="1250"/>
      <c r="V20" s="1250"/>
      <c r="W20" s="630" t="s">
        <v>634</v>
      </c>
    </row>
    <row r="21" spans="1:35" ht="22.5">
      <c r="A21" s="1209"/>
      <c r="B21" s="1209"/>
      <c r="C21" s="1209"/>
      <c r="D21" s="1209">
        <v>1</v>
      </c>
      <c r="E21" s="960"/>
      <c r="F21" s="960"/>
      <c r="G21" s="960"/>
      <c r="H21" s="960"/>
      <c r="I21" s="962"/>
      <c r="J21" s="954"/>
      <c r="K21" s="957"/>
      <c r="L21" s="593" t="str">
        <f>mergeValue(A21) &amp;"."&amp; mergeValue(B21)&amp;"."&amp; mergeValue(C21)&amp;"."&amp; mergeValue(D21)</f>
        <v>1.1.1.1</v>
      </c>
      <c r="M21" s="548" t="s">
        <v>22</v>
      </c>
      <c r="N21" s="580"/>
      <c r="O21" s="1250"/>
      <c r="P21" s="1250"/>
      <c r="Q21" s="1250"/>
      <c r="R21" s="1250"/>
      <c r="S21" s="1250"/>
      <c r="T21" s="1250"/>
      <c r="U21" s="1250"/>
      <c r="V21" s="1250"/>
      <c r="W21" s="630" t="s">
        <v>635</v>
      </c>
    </row>
    <row r="22" spans="1:35" ht="11.25" hidden="1" customHeight="1">
      <c r="A22" s="1209"/>
      <c r="B22" s="1209"/>
      <c r="C22" s="1209"/>
      <c r="D22" s="1209"/>
      <c r="E22" s="1209">
        <v>1</v>
      </c>
      <c r="F22" s="960"/>
      <c r="G22" s="960"/>
      <c r="H22" s="958">
        <v>1</v>
      </c>
      <c r="I22" s="1209">
        <v>1</v>
      </c>
      <c r="J22" s="960"/>
      <c r="K22" s="965"/>
      <c r="L22" s="593"/>
      <c r="M22" s="554"/>
      <c r="N22" s="581"/>
      <c r="O22" s="631"/>
      <c r="P22" s="631"/>
      <c r="Q22" s="631"/>
      <c r="R22" s="631"/>
      <c r="S22" s="631"/>
      <c r="T22" s="631"/>
      <c r="U22" s="631"/>
      <c r="V22" s="508"/>
      <c r="W22" s="559"/>
    </row>
    <row r="23" spans="1:35" ht="90">
      <c r="A23" s="1209"/>
      <c r="B23" s="1209"/>
      <c r="C23" s="1209"/>
      <c r="D23" s="1209"/>
      <c r="E23" s="1209"/>
      <c r="F23" s="1209">
        <v>1</v>
      </c>
      <c r="G23" s="958"/>
      <c r="H23" s="958"/>
      <c r="I23" s="1209"/>
      <c r="J23" s="1209">
        <v>1</v>
      </c>
      <c r="K23" s="966"/>
      <c r="L23" s="593" t="str">
        <f>mergeValue(A23) &amp;"."&amp; mergeValue(B23)&amp;"."&amp; mergeValue(C23)&amp;"."&amp; mergeValue(D23)&amp;"."&amp;  mergeValue(F23)</f>
        <v>1.1.1.1.1</v>
      </c>
      <c r="M23" s="555" t="s">
        <v>10</v>
      </c>
      <c r="N23" s="581"/>
      <c r="O23" s="1211"/>
      <c r="P23" s="1211"/>
      <c r="Q23" s="1211"/>
      <c r="R23" s="1211"/>
      <c r="S23" s="1211"/>
      <c r="T23" s="1211"/>
      <c r="U23" s="1211"/>
      <c r="V23" s="1211"/>
      <c r="W23" s="630" t="s">
        <v>636</v>
      </c>
      <c r="Y23" s="504" t="str">
        <f>strCheckUnique(Z23:Z26)</f>
        <v/>
      </c>
      <c r="AA23" s="504"/>
    </row>
    <row r="24" spans="1:35" ht="189" customHeight="1">
      <c r="A24" s="1209"/>
      <c r="B24" s="1209"/>
      <c r="C24" s="1209"/>
      <c r="D24" s="1209"/>
      <c r="E24" s="1209"/>
      <c r="F24" s="1209"/>
      <c r="G24" s="958">
        <v>1</v>
      </c>
      <c r="H24" s="958"/>
      <c r="I24" s="1209"/>
      <c r="J24" s="1209"/>
      <c r="K24" s="966">
        <v>1</v>
      </c>
      <c r="L24" s="593" t="str">
        <f>mergeValue(A24) &amp;"."&amp; mergeValue(B24)&amp;"."&amp; mergeValue(C24)&amp;"."&amp; mergeValue(D24)&amp;"."&amp; mergeValue(F24)&amp;"."&amp; mergeValue(G24)</f>
        <v>1.1.1.1.1.1</v>
      </c>
      <c r="M24" s="1069"/>
      <c r="N24" s="586"/>
      <c r="O24" s="562"/>
      <c r="P24" s="562"/>
      <c r="Q24" s="1094"/>
      <c r="R24" s="1251"/>
      <c r="S24" s="1216" t="s">
        <v>84</v>
      </c>
      <c r="T24" s="1251"/>
      <c r="U24" s="1216" t="s">
        <v>85</v>
      </c>
      <c r="V24" s="578"/>
      <c r="W24" s="1226" t="s">
        <v>660</v>
      </c>
      <c r="X24" s="500" t="str">
        <f>strCheckDate(O25:V25)</f>
        <v/>
      </c>
      <c r="Y24" s="504"/>
      <c r="Z24" s="504" t="str">
        <f>IF(M24="","",M24 )</f>
        <v/>
      </c>
      <c r="AA24" s="504"/>
      <c r="AB24" s="504"/>
      <c r="AC24" s="504"/>
    </row>
    <row r="25" spans="1:35" ht="11.25" hidden="1">
      <c r="A25" s="1209"/>
      <c r="B25" s="1209"/>
      <c r="C25" s="1209"/>
      <c r="D25" s="1209"/>
      <c r="E25" s="1209"/>
      <c r="F25" s="1209"/>
      <c r="G25" s="958"/>
      <c r="H25" s="958"/>
      <c r="I25" s="1209"/>
      <c r="J25" s="1209"/>
      <c r="K25" s="966"/>
      <c r="L25" s="600"/>
      <c r="M25" s="646"/>
      <c r="N25" s="586"/>
      <c r="O25" s="562"/>
      <c r="P25" s="562"/>
      <c r="Q25" s="584" t="str">
        <f>R24 &amp; "-" &amp; T24</f>
        <v>-</v>
      </c>
      <c r="R25" s="1215"/>
      <c r="S25" s="1216"/>
      <c r="T25" s="1215"/>
      <c r="U25" s="1216"/>
      <c r="V25" s="578"/>
      <c r="W25" s="1227"/>
    </row>
    <row r="26" spans="1:35" s="475" customFormat="1" ht="15" customHeight="1">
      <c r="A26" s="1209"/>
      <c r="B26" s="1209"/>
      <c r="C26" s="1209"/>
      <c r="D26" s="1209"/>
      <c r="E26" s="1209"/>
      <c r="F26" s="1209"/>
      <c r="G26" s="960"/>
      <c r="H26" s="958"/>
      <c r="I26" s="1209"/>
      <c r="J26" s="1209"/>
      <c r="K26" s="965"/>
      <c r="L26" s="538"/>
      <c r="M26" s="556" t="s">
        <v>25</v>
      </c>
      <c r="N26" s="551"/>
      <c r="O26" s="545"/>
      <c r="P26" s="545"/>
      <c r="Q26" s="545"/>
      <c r="R26" s="573"/>
      <c r="S26" s="564"/>
      <c r="T26" s="563"/>
      <c r="U26" s="551"/>
      <c r="V26" s="560"/>
      <c r="W26" s="1228"/>
      <c r="X26" s="501"/>
      <c r="Y26" s="501"/>
      <c r="Z26" s="501"/>
      <c r="AA26" s="501"/>
      <c r="AB26" s="501"/>
      <c r="AC26" s="501"/>
      <c r="AD26" s="501"/>
      <c r="AE26" s="501"/>
      <c r="AF26" s="501"/>
      <c r="AG26" s="501"/>
      <c r="AH26" s="501"/>
    </row>
    <row r="27" spans="1:35" s="475" customFormat="1" ht="15" customHeight="1">
      <c r="A27" s="1209"/>
      <c r="B27" s="1209"/>
      <c r="C27" s="1209"/>
      <c r="D27" s="1209"/>
      <c r="E27" s="1209"/>
      <c r="F27" s="960"/>
      <c r="G27" s="960"/>
      <c r="H27" s="958"/>
      <c r="I27" s="1209"/>
      <c r="J27" s="960"/>
      <c r="K27" s="965"/>
      <c r="L27" s="538"/>
      <c r="M27" s="551" t="s">
        <v>11</v>
      </c>
      <c r="N27" s="550"/>
      <c r="O27" s="545"/>
      <c r="P27" s="545"/>
      <c r="Q27" s="545"/>
      <c r="R27" s="573"/>
      <c r="S27" s="564"/>
      <c r="T27" s="563"/>
      <c r="U27" s="550"/>
      <c r="V27" s="564"/>
      <c r="W27" s="560"/>
      <c r="X27" s="501"/>
      <c r="Y27" s="501"/>
      <c r="Z27" s="501"/>
      <c r="AA27" s="501"/>
      <c r="AB27" s="501"/>
      <c r="AC27" s="501"/>
      <c r="AD27" s="501"/>
      <c r="AE27" s="501"/>
      <c r="AF27" s="501"/>
      <c r="AG27" s="501"/>
      <c r="AH27" s="501"/>
    </row>
    <row r="28" spans="1:35" s="475" customFormat="1" ht="15" hidden="1" customHeight="1">
      <c r="A28" s="1209"/>
      <c r="B28" s="1209"/>
      <c r="C28" s="1209"/>
      <c r="D28" s="1209"/>
      <c r="E28" s="964"/>
      <c r="F28" s="960"/>
      <c r="G28" s="960"/>
      <c r="H28" s="960"/>
      <c r="I28" s="956"/>
      <c r="J28" s="953"/>
      <c r="K28" s="963"/>
      <c r="L28" s="538"/>
      <c r="M28" s="551"/>
      <c r="N28" s="551"/>
      <c r="O28" s="551"/>
      <c r="P28" s="551"/>
      <c r="Q28" s="551"/>
      <c r="R28" s="551"/>
      <c r="S28" s="551"/>
      <c r="T28" s="551"/>
      <c r="U28" s="551"/>
      <c r="V28" s="564"/>
      <c r="W28" s="560"/>
      <c r="X28" s="501"/>
      <c r="Y28" s="501"/>
      <c r="Z28" s="501"/>
      <c r="AA28" s="501"/>
      <c r="AB28" s="501"/>
      <c r="AC28" s="501"/>
      <c r="AD28" s="501"/>
      <c r="AE28" s="501"/>
      <c r="AF28" s="501"/>
      <c r="AG28" s="501"/>
      <c r="AH28" s="501"/>
      <c r="AI28" s="501"/>
    </row>
    <row r="29" spans="1:35" s="475" customFormat="1" ht="15" customHeight="1">
      <c r="A29" s="1209"/>
      <c r="B29" s="1209"/>
      <c r="C29" s="1209"/>
      <c r="D29" s="964"/>
      <c r="E29" s="964"/>
      <c r="F29" s="960"/>
      <c r="G29" s="960"/>
      <c r="H29" s="960"/>
      <c r="I29" s="956"/>
      <c r="J29" s="953"/>
      <c r="K29" s="963"/>
      <c r="L29" s="538"/>
      <c r="M29" s="550" t="s">
        <v>17</v>
      </c>
      <c r="N29" s="549"/>
      <c r="O29" s="545"/>
      <c r="P29" s="545"/>
      <c r="Q29" s="545"/>
      <c r="R29" s="573"/>
      <c r="S29" s="564"/>
      <c r="T29" s="563"/>
      <c r="U29" s="549"/>
      <c r="V29" s="564"/>
      <c r="W29" s="560"/>
      <c r="X29" s="501"/>
      <c r="Y29" s="501"/>
      <c r="Z29" s="501"/>
      <c r="AA29" s="501"/>
      <c r="AB29" s="501"/>
      <c r="AC29" s="501"/>
      <c r="AD29" s="501"/>
      <c r="AE29" s="501"/>
      <c r="AF29" s="501"/>
      <c r="AG29" s="501"/>
      <c r="AH29" s="501"/>
    </row>
    <row r="30" spans="1:35" s="475" customFormat="1" ht="15" customHeight="1">
      <c r="A30" s="1209"/>
      <c r="B30" s="1209"/>
      <c r="C30" s="964"/>
      <c r="D30" s="964"/>
      <c r="E30" s="964"/>
      <c r="F30" s="964"/>
      <c r="G30" s="969"/>
      <c r="H30" s="956"/>
      <c r="I30" s="967"/>
      <c r="J30" s="953"/>
      <c r="K30" s="968"/>
      <c r="L30" s="538"/>
      <c r="M30" s="549" t="s">
        <v>18</v>
      </c>
      <c r="N30" s="549"/>
      <c r="O30" s="545"/>
      <c r="P30" s="545"/>
      <c r="Q30" s="545"/>
      <c r="R30" s="573"/>
      <c r="S30" s="564"/>
      <c r="T30" s="563"/>
      <c r="U30" s="549"/>
      <c r="V30" s="564"/>
      <c r="W30" s="560"/>
      <c r="X30" s="501"/>
      <c r="Y30" s="501"/>
      <c r="Z30" s="501"/>
      <c r="AA30" s="501"/>
      <c r="AB30" s="501"/>
      <c r="AC30" s="501"/>
      <c r="AD30" s="501"/>
      <c r="AE30" s="501"/>
      <c r="AF30" s="501"/>
      <c r="AG30" s="501"/>
      <c r="AH30" s="501"/>
    </row>
    <row r="31" spans="1:35" s="475" customFormat="1" ht="15" customHeight="1">
      <c r="A31" s="1209"/>
      <c r="B31" s="964"/>
      <c r="C31" s="964"/>
      <c r="D31" s="964"/>
      <c r="E31" s="964"/>
      <c r="F31" s="964"/>
      <c r="G31" s="969"/>
      <c r="H31" s="956"/>
      <c r="I31" s="956"/>
      <c r="J31" s="953"/>
      <c r="K31" s="963"/>
      <c r="L31" s="538"/>
      <c r="M31" s="558" t="s">
        <v>19</v>
      </c>
      <c r="N31" s="549"/>
      <c r="O31" s="545"/>
      <c r="P31" s="545"/>
      <c r="Q31" s="545"/>
      <c r="R31" s="573"/>
      <c r="S31" s="564"/>
      <c r="T31" s="563"/>
      <c r="U31" s="549"/>
      <c r="V31" s="564"/>
      <c r="W31" s="560"/>
      <c r="X31" s="501"/>
      <c r="Y31" s="501"/>
      <c r="Z31" s="501"/>
      <c r="AA31" s="501"/>
      <c r="AB31" s="501"/>
      <c r="AC31" s="501"/>
      <c r="AD31" s="501"/>
      <c r="AE31" s="501"/>
      <c r="AF31" s="501"/>
      <c r="AG31" s="501"/>
      <c r="AH31" s="501"/>
    </row>
    <row r="32" spans="1:35" s="475" customFormat="1" ht="15" customHeight="1">
      <c r="A32" s="952"/>
      <c r="B32" s="952"/>
      <c r="C32" s="952"/>
      <c r="D32" s="952"/>
      <c r="E32" s="952"/>
      <c r="F32" s="952"/>
      <c r="G32" s="952"/>
      <c r="H32" s="952"/>
      <c r="I32" s="952"/>
      <c r="J32" s="952"/>
      <c r="K32" s="952"/>
      <c r="L32" s="538"/>
      <c r="M32" s="565" t="s">
        <v>309</v>
      </c>
      <c r="N32" s="549"/>
      <c r="O32" s="545"/>
      <c r="P32" s="545"/>
      <c r="Q32" s="545"/>
      <c r="R32" s="573"/>
      <c r="S32" s="564"/>
      <c r="T32" s="563"/>
      <c r="U32" s="549"/>
      <c r="V32" s="564"/>
      <c r="W32" s="560"/>
      <c r="X32" s="501"/>
      <c r="Y32" s="501"/>
      <c r="Z32" s="501"/>
      <c r="AA32" s="501"/>
      <c r="AB32" s="501"/>
      <c r="AC32" s="501"/>
      <c r="AD32" s="501"/>
      <c r="AE32" s="501"/>
      <c r="AF32" s="501"/>
      <c r="AG32" s="501"/>
      <c r="AH32" s="501"/>
    </row>
    <row r="33" spans="12:23" ht="3" customHeight="1">
      <c r="L33" s="485"/>
      <c r="M33" s="485"/>
      <c r="N33" s="485"/>
      <c r="O33" s="485"/>
      <c r="P33" s="485"/>
      <c r="Q33" s="485"/>
      <c r="R33" s="485"/>
      <c r="S33" s="485"/>
      <c r="T33" s="485"/>
      <c r="U33" s="485"/>
    </row>
    <row r="34" spans="12:23" ht="141.75" customHeight="1">
      <c r="L34" s="1">
        <v>1</v>
      </c>
      <c r="M34" s="1202" t="s">
        <v>661</v>
      </c>
      <c r="N34" s="1202"/>
      <c r="O34" s="1202"/>
      <c r="P34" s="1202"/>
      <c r="Q34" s="1202"/>
      <c r="R34" s="1202"/>
      <c r="S34" s="1202"/>
      <c r="T34" s="1202"/>
      <c r="U34" s="1202"/>
      <c r="V34" s="1202"/>
      <c r="W34" s="1202"/>
    </row>
  </sheetData>
  <sheetProtection password="FA9C" sheet="1" objects="1" scenarios="1" formatColumns="0" formatRows="0"/>
  <dataConsolidate/>
  <mergeCells count="37">
    <mergeCell ref="W13:W16"/>
    <mergeCell ref="W24:W26"/>
    <mergeCell ref="M34:W34"/>
    <mergeCell ref="T24:T25"/>
    <mergeCell ref="U24:U25"/>
    <mergeCell ref="O20:V20"/>
    <mergeCell ref="S24:S25"/>
    <mergeCell ref="S17:T17"/>
    <mergeCell ref="O7:T7"/>
    <mergeCell ref="O8:T8"/>
    <mergeCell ref="V14:V16"/>
    <mergeCell ref="L13:V13"/>
    <mergeCell ref="L14:L16"/>
    <mergeCell ref="M14:M16"/>
    <mergeCell ref="O14:T14"/>
    <mergeCell ref="U14:U16"/>
    <mergeCell ref="S16:T16"/>
    <mergeCell ref="O12:U12"/>
    <mergeCell ref="O15:O16"/>
    <mergeCell ref="P15:Q15"/>
    <mergeCell ref="R15:T15"/>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68</v>
      </c>
    </row>
    <row r="2" spans="1:20" ht="22.5">
      <c r="F2" s="1203" t="s">
        <v>492</v>
      </c>
      <c r="G2" s="1204"/>
      <c r="H2" s="1205"/>
      <c r="I2" s="434"/>
    </row>
    <row r="3" spans="1:20" ht="3" customHeight="1"/>
    <row r="4" spans="1:20" s="190" customFormat="1" ht="11.25">
      <c r="A4" s="213"/>
      <c r="B4" s="213"/>
      <c r="C4" s="213"/>
      <c r="D4" s="213"/>
      <c r="F4" s="1161" t="s">
        <v>454</v>
      </c>
      <c r="G4" s="1161"/>
      <c r="H4" s="1161"/>
      <c r="I4" s="1206" t="s">
        <v>455</v>
      </c>
      <c r="J4" s="213"/>
      <c r="K4" s="213"/>
      <c r="L4" s="213"/>
      <c r="M4" s="213"/>
      <c r="N4" s="213"/>
      <c r="O4" s="213"/>
      <c r="P4" s="213"/>
      <c r="Q4" s="213"/>
      <c r="R4" s="213"/>
      <c r="S4" s="213"/>
      <c r="T4" s="213"/>
    </row>
    <row r="5" spans="1:20" s="190" customFormat="1" ht="11.25" customHeight="1">
      <c r="A5" s="213"/>
      <c r="B5" s="213"/>
      <c r="C5" s="213"/>
      <c r="D5" s="213"/>
      <c r="F5" s="317" t="s">
        <v>92</v>
      </c>
      <c r="G5" s="335" t="s">
        <v>457</v>
      </c>
      <c r="H5" s="316" t="s">
        <v>442</v>
      </c>
      <c r="I5" s="1206"/>
      <c r="J5" s="213"/>
      <c r="K5" s="213"/>
      <c r="L5" s="213"/>
      <c r="M5" s="213"/>
      <c r="N5" s="213"/>
      <c r="O5" s="213"/>
      <c r="P5" s="213"/>
      <c r="Q5" s="213"/>
      <c r="R5" s="213"/>
      <c r="S5" s="213"/>
      <c r="T5" s="213"/>
    </row>
    <row r="6" spans="1:20" s="190" customFormat="1" ht="12" customHeight="1">
      <c r="A6" s="213"/>
      <c r="B6" s="213"/>
      <c r="C6" s="213"/>
      <c r="D6" s="213"/>
      <c r="F6" s="318" t="s">
        <v>93</v>
      </c>
      <c r="G6" s="320">
        <v>2</v>
      </c>
      <c r="H6" s="321">
        <v>3</v>
      </c>
      <c r="I6" s="319">
        <v>4</v>
      </c>
      <c r="J6" s="213">
        <v>4</v>
      </c>
      <c r="K6" s="213"/>
      <c r="L6" s="213"/>
      <c r="M6" s="213"/>
      <c r="N6" s="213"/>
      <c r="O6" s="213"/>
      <c r="P6" s="213"/>
      <c r="Q6" s="213"/>
      <c r="R6" s="213"/>
      <c r="S6" s="213"/>
      <c r="T6" s="213"/>
    </row>
    <row r="7" spans="1:20" s="190" customFormat="1" ht="18.75">
      <c r="A7" s="213"/>
      <c r="B7" s="213"/>
      <c r="C7" s="213"/>
      <c r="D7" s="213"/>
      <c r="F7" s="333">
        <v>1</v>
      </c>
      <c r="G7" s="415" t="s">
        <v>493</v>
      </c>
      <c r="H7" s="315" t="str">
        <f>IF(dateCh="","",dateCh)</f>
        <v>26.12.2018</v>
      </c>
      <c r="I7" s="196" t="s">
        <v>494</v>
      </c>
      <c r="J7" s="332"/>
      <c r="K7" s="213"/>
      <c r="L7" s="213"/>
      <c r="M7" s="213"/>
      <c r="N7" s="213"/>
      <c r="O7" s="213"/>
      <c r="P7" s="213"/>
      <c r="Q7" s="213"/>
      <c r="R7" s="213"/>
      <c r="S7" s="213"/>
      <c r="T7" s="213"/>
    </row>
    <row r="8" spans="1:20" s="190" customFormat="1" ht="45">
      <c r="A8" s="1207">
        <v>1</v>
      </c>
      <c r="B8" s="213"/>
      <c r="C8" s="213"/>
      <c r="D8" s="213"/>
      <c r="F8" s="333" t="str">
        <f>"2." &amp;mergeValue(A8)</f>
        <v>2.1</v>
      </c>
      <c r="G8" s="415" t="s">
        <v>495</v>
      </c>
      <c r="H8" s="315"/>
      <c r="I8" s="196" t="s">
        <v>591</v>
      </c>
      <c r="J8" s="332"/>
      <c r="K8" s="213"/>
      <c r="L8" s="213"/>
      <c r="M8" s="213"/>
      <c r="N8" s="213"/>
      <c r="O8" s="213"/>
      <c r="P8" s="213"/>
      <c r="Q8" s="213"/>
      <c r="R8" s="213"/>
      <c r="S8" s="213"/>
      <c r="T8" s="213"/>
    </row>
    <row r="9" spans="1:20" s="190" customFormat="1" ht="22.5">
      <c r="A9" s="1207"/>
      <c r="B9" s="213"/>
      <c r="C9" s="213"/>
      <c r="D9" s="213"/>
      <c r="F9" s="333" t="str">
        <f>"3." &amp;mergeValue(A9)</f>
        <v>3.1</v>
      </c>
      <c r="G9" s="415" t="s">
        <v>496</v>
      </c>
      <c r="H9" s="315"/>
      <c r="I9" s="196" t="s">
        <v>589</v>
      </c>
      <c r="J9" s="332"/>
      <c r="K9" s="213"/>
      <c r="L9" s="213"/>
      <c r="M9" s="213"/>
      <c r="N9" s="213"/>
      <c r="O9" s="213"/>
      <c r="P9" s="213"/>
      <c r="Q9" s="213"/>
      <c r="R9" s="213"/>
      <c r="S9" s="213"/>
      <c r="T9" s="213"/>
    </row>
    <row r="10" spans="1:20" s="190" customFormat="1" ht="22.5">
      <c r="A10" s="1207"/>
      <c r="B10" s="213"/>
      <c r="C10" s="213"/>
      <c r="D10" s="213"/>
      <c r="F10" s="333" t="str">
        <f>"4."&amp;mergeValue(A10)</f>
        <v>4.1</v>
      </c>
      <c r="G10" s="415" t="s">
        <v>497</v>
      </c>
      <c r="H10" s="316" t="s">
        <v>458</v>
      </c>
      <c r="I10" s="196"/>
      <c r="J10" s="332"/>
      <c r="K10" s="213"/>
      <c r="L10" s="213"/>
      <c r="M10" s="213"/>
      <c r="N10" s="213"/>
      <c r="O10" s="213"/>
      <c r="P10" s="213"/>
      <c r="Q10" s="213"/>
      <c r="R10" s="213"/>
      <c r="S10" s="213"/>
      <c r="T10" s="213"/>
    </row>
    <row r="11" spans="1:20" s="190" customFormat="1" ht="18.75">
      <c r="A11" s="1207"/>
      <c r="B11" s="1207">
        <v>1</v>
      </c>
      <c r="C11" s="342"/>
      <c r="D11" s="342"/>
      <c r="F11" s="333" t="str">
        <f>"4."&amp;mergeValue(A11) &amp;"."&amp;mergeValue(B11)</f>
        <v>4.1.1</v>
      </c>
      <c r="G11" s="322" t="s">
        <v>593</v>
      </c>
      <c r="H11" s="315" t="str">
        <f>IF(region_name="","",region_name)</f>
        <v>Ростовская область</v>
      </c>
      <c r="I11" s="196" t="s">
        <v>500</v>
      </c>
      <c r="J11" s="332"/>
      <c r="K11" s="213"/>
      <c r="L11" s="213"/>
      <c r="M11" s="213"/>
      <c r="N11" s="213"/>
      <c r="O11" s="213"/>
      <c r="P11" s="213"/>
      <c r="Q11" s="213"/>
      <c r="R11" s="213"/>
      <c r="S11" s="213"/>
      <c r="T11" s="213"/>
    </row>
    <row r="12" spans="1:20" s="190" customFormat="1" ht="22.5">
      <c r="A12" s="1207"/>
      <c r="B12" s="1207"/>
      <c r="C12" s="1207">
        <v>1</v>
      </c>
      <c r="D12" s="342"/>
      <c r="F12" s="333" t="str">
        <f>"4."&amp;mergeValue(A12) &amp;"."&amp;mergeValue(B12)&amp;"."&amp;mergeValue(C12)</f>
        <v>4.1.1.1</v>
      </c>
      <c r="G12" s="339" t="s">
        <v>498</v>
      </c>
      <c r="H12" s="315"/>
      <c r="I12" s="196" t="s">
        <v>501</v>
      </c>
      <c r="J12" s="332"/>
      <c r="K12" s="213"/>
      <c r="L12" s="213"/>
      <c r="M12" s="213"/>
      <c r="N12" s="213"/>
      <c r="O12" s="213"/>
      <c r="P12" s="213"/>
      <c r="Q12" s="213"/>
      <c r="R12" s="213"/>
      <c r="S12" s="213"/>
      <c r="T12" s="213"/>
    </row>
    <row r="13" spans="1:20" s="190" customFormat="1" ht="39" customHeight="1">
      <c r="A13" s="1207"/>
      <c r="B13" s="1207"/>
      <c r="C13" s="1207"/>
      <c r="D13" s="342">
        <v>1</v>
      </c>
      <c r="F13" s="333" t="str">
        <f>"4."&amp;mergeValue(A13) &amp;"."&amp;mergeValue(B13)&amp;"."&amp;mergeValue(C13)&amp;"."&amp;mergeValue(D13)</f>
        <v>4.1.1.1.1</v>
      </c>
      <c r="G13" s="418" t="s">
        <v>499</v>
      </c>
      <c r="H13" s="315"/>
      <c r="I13" s="1208" t="s">
        <v>592</v>
      </c>
      <c r="J13" s="332"/>
      <c r="K13" s="213"/>
      <c r="L13" s="213"/>
      <c r="M13" s="213"/>
      <c r="N13" s="213"/>
      <c r="O13" s="213"/>
      <c r="P13" s="213"/>
      <c r="Q13" s="213"/>
      <c r="R13" s="213"/>
      <c r="S13" s="213"/>
      <c r="T13" s="213"/>
    </row>
    <row r="14" spans="1:20" s="190" customFormat="1" ht="18.75">
      <c r="A14" s="1207"/>
      <c r="B14" s="1207"/>
      <c r="C14" s="1207"/>
      <c r="D14" s="342"/>
      <c r="F14" s="336"/>
      <c r="G14" s="150" t="s">
        <v>4</v>
      </c>
      <c r="H14" s="341"/>
      <c r="I14" s="1208"/>
      <c r="J14" s="332"/>
      <c r="K14" s="213"/>
      <c r="L14" s="213"/>
      <c r="M14" s="213"/>
      <c r="N14" s="213"/>
      <c r="O14" s="213"/>
      <c r="P14" s="213"/>
      <c r="Q14" s="213"/>
      <c r="R14" s="213"/>
      <c r="S14" s="213"/>
      <c r="T14" s="213"/>
    </row>
    <row r="15" spans="1:20" s="190" customFormat="1" ht="18.75">
      <c r="A15" s="1207"/>
      <c r="B15" s="1207"/>
      <c r="C15" s="342"/>
      <c r="D15" s="342"/>
      <c r="F15" s="419"/>
      <c r="G15" s="195" t="s">
        <v>403</v>
      </c>
      <c r="H15" s="420"/>
      <c r="I15" s="421"/>
      <c r="J15" s="332"/>
      <c r="K15" s="213"/>
      <c r="L15" s="213"/>
      <c r="M15" s="213"/>
      <c r="N15" s="213"/>
      <c r="O15" s="213"/>
      <c r="P15" s="213"/>
      <c r="Q15" s="213"/>
      <c r="R15" s="213"/>
      <c r="S15" s="213"/>
      <c r="T15" s="213"/>
    </row>
    <row r="16" spans="1:20" s="190" customFormat="1" ht="18.75">
      <c r="A16" s="1207"/>
      <c r="B16" s="213"/>
      <c r="C16" s="213"/>
      <c r="D16" s="213"/>
      <c r="F16" s="336"/>
      <c r="G16" s="155" t="s">
        <v>507</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506</v>
      </c>
      <c r="H17" s="337"/>
      <c r="I17" s="338"/>
      <c r="J17" s="332"/>
      <c r="K17" s="213"/>
      <c r="L17" s="213"/>
      <c r="M17" s="213"/>
      <c r="N17" s="213"/>
      <c r="O17" s="213"/>
      <c r="P17" s="213"/>
      <c r="Q17" s="213"/>
      <c r="R17" s="213"/>
      <c r="S17" s="213"/>
      <c r="T17" s="213"/>
    </row>
    <row r="18" spans="1:20" s="324" customFormat="1" ht="3" customHeight="1">
      <c r="A18" s="325"/>
      <c r="B18" s="325"/>
      <c r="C18" s="325"/>
      <c r="D18" s="325"/>
      <c r="F18" s="343"/>
      <c r="G18" s="344"/>
      <c r="H18" s="345"/>
      <c r="I18" s="346"/>
      <c r="J18" s="325"/>
      <c r="K18" s="325"/>
      <c r="L18" s="325"/>
      <c r="M18" s="325"/>
      <c r="N18" s="325"/>
      <c r="O18" s="325"/>
      <c r="P18" s="325"/>
      <c r="Q18" s="325"/>
      <c r="R18" s="325"/>
      <c r="S18" s="325"/>
      <c r="T18" s="325"/>
    </row>
    <row r="19" spans="1:20" s="324" customFormat="1" ht="15" customHeight="1">
      <c r="A19" s="325"/>
      <c r="B19" s="325"/>
      <c r="C19" s="325"/>
      <c r="D19" s="325"/>
      <c r="F19" s="323"/>
      <c r="G19" s="1202" t="s">
        <v>594</v>
      </c>
      <c r="H19" s="1202"/>
      <c r="I19" s="225"/>
      <c r="J19" s="325"/>
      <c r="K19" s="325"/>
      <c r="L19" s="325"/>
      <c r="M19" s="325"/>
      <c r="N19" s="325"/>
      <c r="O19" s="325"/>
      <c r="P19" s="325"/>
      <c r="Q19" s="325"/>
      <c r="R19" s="325"/>
      <c r="S19" s="325"/>
      <c r="T19" s="32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0" hidden="1" customWidth="1"/>
    <col min="7" max="8" width="11.140625" style="506" hidden="1" customWidth="1"/>
    <col min="9" max="9" width="3.7109375" style="483" customWidth="1"/>
    <col min="10" max="11" width="3.7109375" style="482" customWidth="1"/>
    <col min="12" max="12" width="12.7109375" style="476" customWidth="1"/>
    <col min="13" max="13" width="44.7109375" style="476" customWidth="1"/>
    <col min="14" max="14" width="1.7109375" style="476" hidden="1" customWidth="1"/>
    <col min="15" max="21" width="23.7109375" style="476" hidden="1" customWidth="1"/>
    <col min="22" max="22" width="1.7109375" style="476" hidden="1" customWidth="1"/>
    <col min="23" max="23" width="11.7109375" style="476" customWidth="1"/>
    <col min="24" max="24" width="3.7109375" style="476" customWidth="1"/>
    <col min="25" max="25" width="11.7109375" style="476" customWidth="1"/>
    <col min="26" max="26" width="8.5703125" style="476" hidden="1" customWidth="1"/>
    <col min="27" max="27" width="4.7109375" style="476" customWidth="1"/>
    <col min="28" max="28" width="115.7109375" style="476" customWidth="1"/>
    <col min="29" max="33" width="10.5703125" style="500"/>
    <col min="34" max="249" width="10.5703125" style="476"/>
    <col min="250" max="257" width="0" style="476" hidden="1" customWidth="1"/>
    <col min="258" max="260" width="3.7109375" style="476" customWidth="1"/>
    <col min="261" max="261" width="12.7109375" style="476" customWidth="1"/>
    <col min="262" max="262" width="47.42578125" style="476" customWidth="1"/>
    <col min="263" max="271" width="0" style="476" hidden="1" customWidth="1"/>
    <col min="272" max="272" width="11.7109375" style="476" customWidth="1"/>
    <col min="273" max="273" width="6.42578125" style="476" bestFit="1" customWidth="1"/>
    <col min="274" max="274" width="11.7109375" style="476" customWidth="1"/>
    <col min="275" max="275" width="0" style="476" hidden="1" customWidth="1"/>
    <col min="276" max="276" width="3.7109375" style="476" customWidth="1"/>
    <col min="277" max="277" width="11.140625" style="476" bestFit="1" customWidth="1"/>
    <col min="278" max="505" width="10.5703125" style="476"/>
    <col min="506" max="513" width="0" style="476" hidden="1" customWidth="1"/>
    <col min="514" max="516" width="3.7109375" style="476" customWidth="1"/>
    <col min="517" max="517" width="12.7109375" style="476" customWidth="1"/>
    <col min="518" max="518" width="47.42578125" style="476" customWidth="1"/>
    <col min="519" max="527" width="0" style="476" hidden="1" customWidth="1"/>
    <col min="528" max="528" width="11.7109375" style="476" customWidth="1"/>
    <col min="529" max="529" width="6.42578125" style="476" bestFit="1" customWidth="1"/>
    <col min="530" max="530" width="11.7109375" style="476" customWidth="1"/>
    <col min="531" max="531" width="0" style="476" hidden="1" customWidth="1"/>
    <col min="532" max="532" width="3.7109375" style="476" customWidth="1"/>
    <col min="533" max="533" width="11.140625" style="476" bestFit="1" customWidth="1"/>
    <col min="534" max="761" width="10.5703125" style="476"/>
    <col min="762" max="769" width="0" style="476" hidden="1" customWidth="1"/>
    <col min="770" max="772" width="3.7109375" style="476" customWidth="1"/>
    <col min="773" max="773" width="12.7109375" style="476" customWidth="1"/>
    <col min="774" max="774" width="47.42578125" style="476" customWidth="1"/>
    <col min="775" max="783" width="0" style="476" hidden="1" customWidth="1"/>
    <col min="784" max="784" width="11.7109375" style="476" customWidth="1"/>
    <col min="785" max="785" width="6.42578125" style="476" bestFit="1" customWidth="1"/>
    <col min="786" max="786" width="11.7109375" style="476" customWidth="1"/>
    <col min="787" max="787" width="0" style="476" hidden="1" customWidth="1"/>
    <col min="788" max="788" width="3.7109375" style="476" customWidth="1"/>
    <col min="789" max="789" width="11.140625" style="476" bestFit="1" customWidth="1"/>
    <col min="790" max="1017" width="10.5703125" style="476"/>
    <col min="1018" max="1025" width="0" style="476" hidden="1" customWidth="1"/>
    <col min="1026" max="1028" width="3.7109375" style="476" customWidth="1"/>
    <col min="1029" max="1029" width="12.7109375" style="476" customWidth="1"/>
    <col min="1030" max="1030" width="47.42578125" style="476" customWidth="1"/>
    <col min="1031" max="1039" width="0" style="476" hidden="1" customWidth="1"/>
    <col min="1040" max="1040" width="11.7109375" style="476" customWidth="1"/>
    <col min="1041" max="1041" width="6.42578125" style="476" bestFit="1" customWidth="1"/>
    <col min="1042" max="1042" width="11.7109375" style="476" customWidth="1"/>
    <col min="1043" max="1043" width="0" style="476" hidden="1" customWidth="1"/>
    <col min="1044" max="1044" width="3.7109375" style="476" customWidth="1"/>
    <col min="1045" max="1045" width="11.140625" style="476" bestFit="1" customWidth="1"/>
    <col min="1046" max="1273" width="10.5703125" style="476"/>
    <col min="1274" max="1281" width="0" style="476" hidden="1" customWidth="1"/>
    <col min="1282" max="1284" width="3.7109375" style="476" customWidth="1"/>
    <col min="1285" max="1285" width="12.7109375" style="476" customWidth="1"/>
    <col min="1286" max="1286" width="47.42578125" style="476" customWidth="1"/>
    <col min="1287" max="1295" width="0" style="476" hidden="1" customWidth="1"/>
    <col min="1296" max="1296" width="11.7109375" style="476" customWidth="1"/>
    <col min="1297" max="1297" width="6.42578125" style="476" bestFit="1" customWidth="1"/>
    <col min="1298" max="1298" width="11.7109375" style="476" customWidth="1"/>
    <col min="1299" max="1299" width="0" style="476" hidden="1" customWidth="1"/>
    <col min="1300" max="1300" width="3.7109375" style="476" customWidth="1"/>
    <col min="1301" max="1301" width="11.140625" style="476" bestFit="1" customWidth="1"/>
    <col min="1302" max="1529" width="10.5703125" style="476"/>
    <col min="1530" max="1537" width="0" style="476" hidden="1" customWidth="1"/>
    <col min="1538" max="1540" width="3.7109375" style="476" customWidth="1"/>
    <col min="1541" max="1541" width="12.7109375" style="476" customWidth="1"/>
    <col min="1542" max="1542" width="47.42578125" style="476" customWidth="1"/>
    <col min="1543" max="1551" width="0" style="476" hidden="1" customWidth="1"/>
    <col min="1552" max="1552" width="11.7109375" style="476" customWidth="1"/>
    <col min="1553" max="1553" width="6.42578125" style="476" bestFit="1" customWidth="1"/>
    <col min="1554" max="1554" width="11.7109375" style="476" customWidth="1"/>
    <col min="1555" max="1555" width="0" style="476" hidden="1" customWidth="1"/>
    <col min="1556" max="1556" width="3.7109375" style="476" customWidth="1"/>
    <col min="1557" max="1557" width="11.140625" style="476" bestFit="1" customWidth="1"/>
    <col min="1558" max="1785" width="10.5703125" style="476"/>
    <col min="1786" max="1793" width="0" style="476" hidden="1" customWidth="1"/>
    <col min="1794" max="1796" width="3.7109375" style="476" customWidth="1"/>
    <col min="1797" max="1797" width="12.7109375" style="476" customWidth="1"/>
    <col min="1798" max="1798" width="47.42578125" style="476" customWidth="1"/>
    <col min="1799" max="1807" width="0" style="476" hidden="1" customWidth="1"/>
    <col min="1808" max="1808" width="11.7109375" style="476" customWidth="1"/>
    <col min="1809" max="1809" width="6.42578125" style="476" bestFit="1" customWidth="1"/>
    <col min="1810" max="1810" width="11.7109375" style="476" customWidth="1"/>
    <col min="1811" max="1811" width="0" style="476" hidden="1" customWidth="1"/>
    <col min="1812" max="1812" width="3.7109375" style="476" customWidth="1"/>
    <col min="1813" max="1813" width="11.140625" style="476" bestFit="1" customWidth="1"/>
    <col min="1814" max="2041" width="10.5703125" style="476"/>
    <col min="2042" max="2049" width="0" style="476" hidden="1" customWidth="1"/>
    <col min="2050" max="2052" width="3.7109375" style="476" customWidth="1"/>
    <col min="2053" max="2053" width="12.7109375" style="476" customWidth="1"/>
    <col min="2054" max="2054" width="47.42578125" style="476" customWidth="1"/>
    <col min="2055" max="2063" width="0" style="476" hidden="1" customWidth="1"/>
    <col min="2064" max="2064" width="11.7109375" style="476" customWidth="1"/>
    <col min="2065" max="2065" width="6.42578125" style="476" bestFit="1" customWidth="1"/>
    <col min="2066" max="2066" width="11.7109375" style="476" customWidth="1"/>
    <col min="2067" max="2067" width="0" style="476" hidden="1" customWidth="1"/>
    <col min="2068" max="2068" width="3.7109375" style="476" customWidth="1"/>
    <col min="2069" max="2069" width="11.140625" style="476" bestFit="1" customWidth="1"/>
    <col min="2070" max="2297" width="10.5703125" style="476"/>
    <col min="2298" max="2305" width="0" style="476" hidden="1" customWidth="1"/>
    <col min="2306" max="2308" width="3.7109375" style="476" customWidth="1"/>
    <col min="2309" max="2309" width="12.7109375" style="476" customWidth="1"/>
    <col min="2310" max="2310" width="47.42578125" style="476" customWidth="1"/>
    <col min="2311" max="2319" width="0" style="476" hidden="1" customWidth="1"/>
    <col min="2320" max="2320" width="11.7109375" style="476" customWidth="1"/>
    <col min="2321" max="2321" width="6.42578125" style="476" bestFit="1" customWidth="1"/>
    <col min="2322" max="2322" width="11.7109375" style="476" customWidth="1"/>
    <col min="2323" max="2323" width="0" style="476" hidden="1" customWidth="1"/>
    <col min="2324" max="2324" width="3.7109375" style="476" customWidth="1"/>
    <col min="2325" max="2325" width="11.140625" style="476" bestFit="1" customWidth="1"/>
    <col min="2326" max="2553" width="10.5703125" style="476"/>
    <col min="2554" max="2561" width="0" style="476" hidden="1" customWidth="1"/>
    <col min="2562" max="2564" width="3.7109375" style="476" customWidth="1"/>
    <col min="2565" max="2565" width="12.7109375" style="476" customWidth="1"/>
    <col min="2566" max="2566" width="47.42578125" style="476" customWidth="1"/>
    <col min="2567" max="2575" width="0" style="476" hidden="1" customWidth="1"/>
    <col min="2576" max="2576" width="11.7109375" style="476" customWidth="1"/>
    <col min="2577" max="2577" width="6.42578125" style="476" bestFit="1" customWidth="1"/>
    <col min="2578" max="2578" width="11.7109375" style="476" customWidth="1"/>
    <col min="2579" max="2579" width="0" style="476" hidden="1" customWidth="1"/>
    <col min="2580" max="2580" width="3.7109375" style="476" customWidth="1"/>
    <col min="2581" max="2581" width="11.140625" style="476" bestFit="1" customWidth="1"/>
    <col min="2582" max="2809" width="10.5703125" style="476"/>
    <col min="2810" max="2817" width="0" style="476" hidden="1" customWidth="1"/>
    <col min="2818" max="2820" width="3.7109375" style="476" customWidth="1"/>
    <col min="2821" max="2821" width="12.7109375" style="476" customWidth="1"/>
    <col min="2822" max="2822" width="47.42578125" style="476" customWidth="1"/>
    <col min="2823" max="2831" width="0" style="476" hidden="1" customWidth="1"/>
    <col min="2832" max="2832" width="11.7109375" style="476" customWidth="1"/>
    <col min="2833" max="2833" width="6.42578125" style="476" bestFit="1" customWidth="1"/>
    <col min="2834" max="2834" width="11.7109375" style="476" customWidth="1"/>
    <col min="2835" max="2835" width="0" style="476" hidden="1" customWidth="1"/>
    <col min="2836" max="2836" width="3.7109375" style="476" customWidth="1"/>
    <col min="2837" max="2837" width="11.140625" style="476" bestFit="1" customWidth="1"/>
    <col min="2838" max="3065" width="10.5703125" style="476"/>
    <col min="3066" max="3073" width="0" style="476" hidden="1" customWidth="1"/>
    <col min="3074" max="3076" width="3.7109375" style="476" customWidth="1"/>
    <col min="3077" max="3077" width="12.7109375" style="476" customWidth="1"/>
    <col min="3078" max="3078" width="47.42578125" style="476" customWidth="1"/>
    <col min="3079" max="3087" width="0" style="476" hidden="1" customWidth="1"/>
    <col min="3088" max="3088" width="11.7109375" style="476" customWidth="1"/>
    <col min="3089" max="3089" width="6.42578125" style="476" bestFit="1" customWidth="1"/>
    <col min="3090" max="3090" width="11.7109375" style="476" customWidth="1"/>
    <col min="3091" max="3091" width="0" style="476" hidden="1" customWidth="1"/>
    <col min="3092" max="3092" width="3.7109375" style="476" customWidth="1"/>
    <col min="3093" max="3093" width="11.140625" style="476" bestFit="1" customWidth="1"/>
    <col min="3094" max="3321" width="10.5703125" style="476"/>
    <col min="3322" max="3329" width="0" style="476" hidden="1" customWidth="1"/>
    <col min="3330" max="3332" width="3.7109375" style="476" customWidth="1"/>
    <col min="3333" max="3333" width="12.7109375" style="476" customWidth="1"/>
    <col min="3334" max="3334" width="47.42578125" style="476" customWidth="1"/>
    <col min="3335" max="3343" width="0" style="476" hidden="1" customWidth="1"/>
    <col min="3344" max="3344" width="11.7109375" style="476" customWidth="1"/>
    <col min="3345" max="3345" width="6.42578125" style="476" bestFit="1" customWidth="1"/>
    <col min="3346" max="3346" width="11.7109375" style="476" customWidth="1"/>
    <col min="3347" max="3347" width="0" style="476" hidden="1" customWidth="1"/>
    <col min="3348" max="3348" width="3.7109375" style="476" customWidth="1"/>
    <col min="3349" max="3349" width="11.140625" style="476" bestFit="1" customWidth="1"/>
    <col min="3350" max="3577" width="10.5703125" style="476"/>
    <col min="3578" max="3585" width="0" style="476" hidden="1" customWidth="1"/>
    <col min="3586" max="3588" width="3.7109375" style="476" customWidth="1"/>
    <col min="3589" max="3589" width="12.7109375" style="476" customWidth="1"/>
    <col min="3590" max="3590" width="47.42578125" style="476" customWidth="1"/>
    <col min="3591" max="3599" width="0" style="476" hidden="1" customWidth="1"/>
    <col min="3600" max="3600" width="11.7109375" style="476" customWidth="1"/>
    <col min="3601" max="3601" width="6.42578125" style="476" bestFit="1" customWidth="1"/>
    <col min="3602" max="3602" width="11.7109375" style="476" customWidth="1"/>
    <col min="3603" max="3603" width="0" style="476" hidden="1" customWidth="1"/>
    <col min="3604" max="3604" width="3.7109375" style="476" customWidth="1"/>
    <col min="3605" max="3605" width="11.140625" style="476" bestFit="1" customWidth="1"/>
    <col min="3606" max="3833" width="10.5703125" style="476"/>
    <col min="3834" max="3841" width="0" style="476" hidden="1" customWidth="1"/>
    <col min="3842" max="3844" width="3.7109375" style="476" customWidth="1"/>
    <col min="3845" max="3845" width="12.7109375" style="476" customWidth="1"/>
    <col min="3846" max="3846" width="47.42578125" style="476" customWidth="1"/>
    <col min="3847" max="3855" width="0" style="476" hidden="1" customWidth="1"/>
    <col min="3856" max="3856" width="11.7109375" style="476" customWidth="1"/>
    <col min="3857" max="3857" width="6.42578125" style="476" bestFit="1" customWidth="1"/>
    <col min="3858" max="3858" width="11.7109375" style="476" customWidth="1"/>
    <col min="3859" max="3859" width="0" style="476" hidden="1" customWidth="1"/>
    <col min="3860" max="3860" width="3.7109375" style="476" customWidth="1"/>
    <col min="3861" max="3861" width="11.140625" style="476" bestFit="1" customWidth="1"/>
    <col min="3862" max="4089" width="10.5703125" style="476"/>
    <col min="4090" max="4097" width="0" style="476" hidden="1" customWidth="1"/>
    <col min="4098" max="4100" width="3.7109375" style="476" customWidth="1"/>
    <col min="4101" max="4101" width="12.7109375" style="476" customWidth="1"/>
    <col min="4102" max="4102" width="47.42578125" style="476" customWidth="1"/>
    <col min="4103" max="4111" width="0" style="476" hidden="1" customWidth="1"/>
    <col min="4112" max="4112" width="11.7109375" style="476" customWidth="1"/>
    <col min="4113" max="4113" width="6.42578125" style="476" bestFit="1" customWidth="1"/>
    <col min="4114" max="4114" width="11.7109375" style="476" customWidth="1"/>
    <col min="4115" max="4115" width="0" style="476" hidden="1" customWidth="1"/>
    <col min="4116" max="4116" width="3.7109375" style="476" customWidth="1"/>
    <col min="4117" max="4117" width="11.140625" style="476" bestFit="1" customWidth="1"/>
    <col min="4118" max="4345" width="10.5703125" style="476"/>
    <col min="4346" max="4353" width="0" style="476" hidden="1" customWidth="1"/>
    <col min="4354" max="4356" width="3.7109375" style="476" customWidth="1"/>
    <col min="4357" max="4357" width="12.7109375" style="476" customWidth="1"/>
    <col min="4358" max="4358" width="47.42578125" style="476" customWidth="1"/>
    <col min="4359" max="4367" width="0" style="476" hidden="1" customWidth="1"/>
    <col min="4368" max="4368" width="11.7109375" style="476" customWidth="1"/>
    <col min="4369" max="4369" width="6.42578125" style="476" bestFit="1" customWidth="1"/>
    <col min="4370" max="4370" width="11.7109375" style="476" customWidth="1"/>
    <col min="4371" max="4371" width="0" style="476" hidden="1" customWidth="1"/>
    <col min="4372" max="4372" width="3.7109375" style="476" customWidth="1"/>
    <col min="4373" max="4373" width="11.140625" style="476" bestFit="1" customWidth="1"/>
    <col min="4374" max="4601" width="10.5703125" style="476"/>
    <col min="4602" max="4609" width="0" style="476" hidden="1" customWidth="1"/>
    <col min="4610" max="4612" width="3.7109375" style="476" customWidth="1"/>
    <col min="4613" max="4613" width="12.7109375" style="476" customWidth="1"/>
    <col min="4614" max="4614" width="47.42578125" style="476" customWidth="1"/>
    <col min="4615" max="4623" width="0" style="476" hidden="1" customWidth="1"/>
    <col min="4624" max="4624" width="11.7109375" style="476" customWidth="1"/>
    <col min="4625" max="4625" width="6.42578125" style="476" bestFit="1" customWidth="1"/>
    <col min="4626" max="4626" width="11.7109375" style="476" customWidth="1"/>
    <col min="4627" max="4627" width="0" style="476" hidden="1" customWidth="1"/>
    <col min="4628" max="4628" width="3.7109375" style="476" customWidth="1"/>
    <col min="4629" max="4629" width="11.140625" style="476" bestFit="1" customWidth="1"/>
    <col min="4630" max="4857" width="10.5703125" style="476"/>
    <col min="4858" max="4865" width="0" style="476" hidden="1" customWidth="1"/>
    <col min="4866" max="4868" width="3.7109375" style="476" customWidth="1"/>
    <col min="4869" max="4869" width="12.7109375" style="476" customWidth="1"/>
    <col min="4870" max="4870" width="47.42578125" style="476" customWidth="1"/>
    <col min="4871" max="4879" width="0" style="476" hidden="1" customWidth="1"/>
    <col min="4880" max="4880" width="11.7109375" style="476" customWidth="1"/>
    <col min="4881" max="4881" width="6.42578125" style="476" bestFit="1" customWidth="1"/>
    <col min="4882" max="4882" width="11.7109375" style="476" customWidth="1"/>
    <col min="4883" max="4883" width="0" style="476" hidden="1" customWidth="1"/>
    <col min="4884" max="4884" width="3.7109375" style="476" customWidth="1"/>
    <col min="4885" max="4885" width="11.140625" style="476" bestFit="1" customWidth="1"/>
    <col min="4886" max="5113" width="10.5703125" style="476"/>
    <col min="5114" max="5121" width="0" style="476" hidden="1" customWidth="1"/>
    <col min="5122" max="5124" width="3.7109375" style="476" customWidth="1"/>
    <col min="5125" max="5125" width="12.7109375" style="476" customWidth="1"/>
    <col min="5126" max="5126" width="47.42578125" style="476" customWidth="1"/>
    <col min="5127" max="5135" width="0" style="476" hidden="1" customWidth="1"/>
    <col min="5136" max="5136" width="11.7109375" style="476" customWidth="1"/>
    <col min="5137" max="5137" width="6.42578125" style="476" bestFit="1" customWidth="1"/>
    <col min="5138" max="5138" width="11.7109375" style="476" customWidth="1"/>
    <col min="5139" max="5139" width="0" style="476" hidden="1" customWidth="1"/>
    <col min="5140" max="5140" width="3.7109375" style="476" customWidth="1"/>
    <col min="5141" max="5141" width="11.140625" style="476" bestFit="1" customWidth="1"/>
    <col min="5142" max="5369" width="10.5703125" style="476"/>
    <col min="5370" max="5377" width="0" style="476" hidden="1" customWidth="1"/>
    <col min="5378" max="5380" width="3.7109375" style="476" customWidth="1"/>
    <col min="5381" max="5381" width="12.7109375" style="476" customWidth="1"/>
    <col min="5382" max="5382" width="47.42578125" style="476" customWidth="1"/>
    <col min="5383" max="5391" width="0" style="476" hidden="1" customWidth="1"/>
    <col min="5392" max="5392" width="11.7109375" style="476" customWidth="1"/>
    <col min="5393" max="5393" width="6.42578125" style="476" bestFit="1" customWidth="1"/>
    <col min="5394" max="5394" width="11.7109375" style="476" customWidth="1"/>
    <col min="5395" max="5395" width="0" style="476" hidden="1" customWidth="1"/>
    <col min="5396" max="5396" width="3.7109375" style="476" customWidth="1"/>
    <col min="5397" max="5397" width="11.140625" style="476" bestFit="1" customWidth="1"/>
    <col min="5398" max="5625" width="10.5703125" style="476"/>
    <col min="5626" max="5633" width="0" style="476" hidden="1" customWidth="1"/>
    <col min="5634" max="5636" width="3.7109375" style="476" customWidth="1"/>
    <col min="5637" max="5637" width="12.7109375" style="476" customWidth="1"/>
    <col min="5638" max="5638" width="47.42578125" style="476" customWidth="1"/>
    <col min="5639" max="5647" width="0" style="476" hidden="1" customWidth="1"/>
    <col min="5648" max="5648" width="11.7109375" style="476" customWidth="1"/>
    <col min="5649" max="5649" width="6.42578125" style="476" bestFit="1" customWidth="1"/>
    <col min="5650" max="5650" width="11.7109375" style="476" customWidth="1"/>
    <col min="5651" max="5651" width="0" style="476" hidden="1" customWidth="1"/>
    <col min="5652" max="5652" width="3.7109375" style="476" customWidth="1"/>
    <col min="5653" max="5653" width="11.140625" style="476" bestFit="1" customWidth="1"/>
    <col min="5654" max="5881" width="10.5703125" style="476"/>
    <col min="5882" max="5889" width="0" style="476" hidden="1" customWidth="1"/>
    <col min="5890" max="5892" width="3.7109375" style="476" customWidth="1"/>
    <col min="5893" max="5893" width="12.7109375" style="476" customWidth="1"/>
    <col min="5894" max="5894" width="47.42578125" style="476" customWidth="1"/>
    <col min="5895" max="5903" width="0" style="476" hidden="1" customWidth="1"/>
    <col min="5904" max="5904" width="11.7109375" style="476" customWidth="1"/>
    <col min="5905" max="5905" width="6.42578125" style="476" bestFit="1" customWidth="1"/>
    <col min="5906" max="5906" width="11.7109375" style="476" customWidth="1"/>
    <col min="5907" max="5907" width="0" style="476" hidden="1" customWidth="1"/>
    <col min="5908" max="5908" width="3.7109375" style="476" customWidth="1"/>
    <col min="5909" max="5909" width="11.140625" style="476" bestFit="1" customWidth="1"/>
    <col min="5910" max="6137" width="10.5703125" style="476"/>
    <col min="6138" max="6145" width="0" style="476" hidden="1" customWidth="1"/>
    <col min="6146" max="6148" width="3.7109375" style="476" customWidth="1"/>
    <col min="6149" max="6149" width="12.7109375" style="476" customWidth="1"/>
    <col min="6150" max="6150" width="47.42578125" style="476" customWidth="1"/>
    <col min="6151" max="6159" width="0" style="476" hidden="1" customWidth="1"/>
    <col min="6160" max="6160" width="11.7109375" style="476" customWidth="1"/>
    <col min="6161" max="6161" width="6.42578125" style="476" bestFit="1" customWidth="1"/>
    <col min="6162" max="6162" width="11.7109375" style="476" customWidth="1"/>
    <col min="6163" max="6163" width="0" style="476" hidden="1" customWidth="1"/>
    <col min="6164" max="6164" width="3.7109375" style="476" customWidth="1"/>
    <col min="6165" max="6165" width="11.140625" style="476" bestFit="1" customWidth="1"/>
    <col min="6166" max="6393" width="10.5703125" style="476"/>
    <col min="6394" max="6401" width="0" style="476" hidden="1" customWidth="1"/>
    <col min="6402" max="6404" width="3.7109375" style="476" customWidth="1"/>
    <col min="6405" max="6405" width="12.7109375" style="476" customWidth="1"/>
    <col min="6406" max="6406" width="47.42578125" style="476" customWidth="1"/>
    <col min="6407" max="6415" width="0" style="476" hidden="1" customWidth="1"/>
    <col min="6416" max="6416" width="11.7109375" style="476" customWidth="1"/>
    <col min="6417" max="6417" width="6.42578125" style="476" bestFit="1" customWidth="1"/>
    <col min="6418" max="6418" width="11.7109375" style="476" customWidth="1"/>
    <col min="6419" max="6419" width="0" style="476" hidden="1" customWidth="1"/>
    <col min="6420" max="6420" width="3.7109375" style="476" customWidth="1"/>
    <col min="6421" max="6421" width="11.140625" style="476" bestFit="1" customWidth="1"/>
    <col min="6422" max="6649" width="10.5703125" style="476"/>
    <col min="6650" max="6657" width="0" style="476" hidden="1" customWidth="1"/>
    <col min="6658" max="6660" width="3.7109375" style="476" customWidth="1"/>
    <col min="6661" max="6661" width="12.7109375" style="476" customWidth="1"/>
    <col min="6662" max="6662" width="47.42578125" style="476" customWidth="1"/>
    <col min="6663" max="6671" width="0" style="476" hidden="1" customWidth="1"/>
    <col min="6672" max="6672" width="11.7109375" style="476" customWidth="1"/>
    <col min="6673" max="6673" width="6.42578125" style="476" bestFit="1" customWidth="1"/>
    <col min="6674" max="6674" width="11.7109375" style="476" customWidth="1"/>
    <col min="6675" max="6675" width="0" style="476" hidden="1" customWidth="1"/>
    <col min="6676" max="6676" width="3.7109375" style="476" customWidth="1"/>
    <col min="6677" max="6677" width="11.140625" style="476" bestFit="1" customWidth="1"/>
    <col min="6678" max="6905" width="10.5703125" style="476"/>
    <col min="6906" max="6913" width="0" style="476" hidden="1" customWidth="1"/>
    <col min="6914" max="6916" width="3.7109375" style="476" customWidth="1"/>
    <col min="6917" max="6917" width="12.7109375" style="476" customWidth="1"/>
    <col min="6918" max="6918" width="47.42578125" style="476" customWidth="1"/>
    <col min="6919" max="6927" width="0" style="476" hidden="1" customWidth="1"/>
    <col min="6928" max="6928" width="11.7109375" style="476" customWidth="1"/>
    <col min="6929" max="6929" width="6.42578125" style="476" bestFit="1" customWidth="1"/>
    <col min="6930" max="6930" width="11.7109375" style="476" customWidth="1"/>
    <col min="6931" max="6931" width="0" style="476" hidden="1" customWidth="1"/>
    <col min="6932" max="6932" width="3.7109375" style="476" customWidth="1"/>
    <col min="6933" max="6933" width="11.140625" style="476" bestFit="1" customWidth="1"/>
    <col min="6934" max="7161" width="10.5703125" style="476"/>
    <col min="7162" max="7169" width="0" style="476" hidden="1" customWidth="1"/>
    <col min="7170" max="7172" width="3.7109375" style="476" customWidth="1"/>
    <col min="7173" max="7173" width="12.7109375" style="476" customWidth="1"/>
    <col min="7174" max="7174" width="47.42578125" style="476" customWidth="1"/>
    <col min="7175" max="7183" width="0" style="476" hidden="1" customWidth="1"/>
    <col min="7184" max="7184" width="11.7109375" style="476" customWidth="1"/>
    <col min="7185" max="7185" width="6.42578125" style="476" bestFit="1" customWidth="1"/>
    <col min="7186" max="7186" width="11.7109375" style="476" customWidth="1"/>
    <col min="7187" max="7187" width="0" style="476" hidden="1" customWidth="1"/>
    <col min="7188" max="7188" width="3.7109375" style="476" customWidth="1"/>
    <col min="7189" max="7189" width="11.140625" style="476" bestFit="1" customWidth="1"/>
    <col min="7190" max="7417" width="10.5703125" style="476"/>
    <col min="7418" max="7425" width="0" style="476" hidden="1" customWidth="1"/>
    <col min="7426" max="7428" width="3.7109375" style="476" customWidth="1"/>
    <col min="7429" max="7429" width="12.7109375" style="476" customWidth="1"/>
    <col min="7430" max="7430" width="47.42578125" style="476" customWidth="1"/>
    <col min="7431" max="7439" width="0" style="476" hidden="1" customWidth="1"/>
    <col min="7440" max="7440" width="11.7109375" style="476" customWidth="1"/>
    <col min="7441" max="7441" width="6.42578125" style="476" bestFit="1" customWidth="1"/>
    <col min="7442" max="7442" width="11.7109375" style="476" customWidth="1"/>
    <col min="7443" max="7443" width="0" style="476" hidden="1" customWidth="1"/>
    <col min="7444" max="7444" width="3.7109375" style="476" customWidth="1"/>
    <col min="7445" max="7445" width="11.140625" style="476" bestFit="1" customWidth="1"/>
    <col min="7446" max="7673" width="10.5703125" style="476"/>
    <col min="7674" max="7681" width="0" style="476" hidden="1" customWidth="1"/>
    <col min="7682" max="7684" width="3.7109375" style="476" customWidth="1"/>
    <col min="7685" max="7685" width="12.7109375" style="476" customWidth="1"/>
    <col min="7686" max="7686" width="47.42578125" style="476" customWidth="1"/>
    <col min="7687" max="7695" width="0" style="476" hidden="1" customWidth="1"/>
    <col min="7696" max="7696" width="11.7109375" style="476" customWidth="1"/>
    <col min="7697" max="7697" width="6.42578125" style="476" bestFit="1" customWidth="1"/>
    <col min="7698" max="7698" width="11.7109375" style="476" customWidth="1"/>
    <col min="7699" max="7699" width="0" style="476" hidden="1" customWidth="1"/>
    <col min="7700" max="7700" width="3.7109375" style="476" customWidth="1"/>
    <col min="7701" max="7701" width="11.140625" style="476" bestFit="1" customWidth="1"/>
    <col min="7702" max="7929" width="10.5703125" style="476"/>
    <col min="7930" max="7937" width="0" style="476" hidden="1" customWidth="1"/>
    <col min="7938" max="7940" width="3.7109375" style="476" customWidth="1"/>
    <col min="7941" max="7941" width="12.7109375" style="476" customWidth="1"/>
    <col min="7942" max="7942" width="47.42578125" style="476" customWidth="1"/>
    <col min="7943" max="7951" width="0" style="476" hidden="1" customWidth="1"/>
    <col min="7952" max="7952" width="11.7109375" style="476" customWidth="1"/>
    <col min="7953" max="7953" width="6.42578125" style="476" bestFit="1" customWidth="1"/>
    <col min="7954" max="7954" width="11.7109375" style="476" customWidth="1"/>
    <col min="7955" max="7955" width="0" style="476" hidden="1" customWidth="1"/>
    <col min="7956" max="7956" width="3.7109375" style="476" customWidth="1"/>
    <col min="7957" max="7957" width="11.140625" style="476" bestFit="1" customWidth="1"/>
    <col min="7958" max="8185" width="10.5703125" style="476"/>
    <col min="8186" max="8193" width="0" style="476" hidden="1" customWidth="1"/>
    <col min="8194" max="8196" width="3.7109375" style="476" customWidth="1"/>
    <col min="8197" max="8197" width="12.7109375" style="476" customWidth="1"/>
    <col min="8198" max="8198" width="47.42578125" style="476" customWidth="1"/>
    <col min="8199" max="8207" width="0" style="476" hidden="1" customWidth="1"/>
    <col min="8208" max="8208" width="11.7109375" style="476" customWidth="1"/>
    <col min="8209" max="8209" width="6.42578125" style="476" bestFit="1" customWidth="1"/>
    <col min="8210" max="8210" width="11.7109375" style="476" customWidth="1"/>
    <col min="8211" max="8211" width="0" style="476" hidden="1" customWidth="1"/>
    <col min="8212" max="8212" width="3.7109375" style="476" customWidth="1"/>
    <col min="8213" max="8213" width="11.140625" style="476" bestFit="1" customWidth="1"/>
    <col min="8214" max="8441" width="10.5703125" style="476"/>
    <col min="8442" max="8449" width="0" style="476" hidden="1" customWidth="1"/>
    <col min="8450" max="8452" width="3.7109375" style="476" customWidth="1"/>
    <col min="8453" max="8453" width="12.7109375" style="476" customWidth="1"/>
    <col min="8454" max="8454" width="47.42578125" style="476" customWidth="1"/>
    <col min="8455" max="8463" width="0" style="476" hidden="1" customWidth="1"/>
    <col min="8464" max="8464" width="11.7109375" style="476" customWidth="1"/>
    <col min="8465" max="8465" width="6.42578125" style="476" bestFit="1" customWidth="1"/>
    <col min="8466" max="8466" width="11.7109375" style="476" customWidth="1"/>
    <col min="8467" max="8467" width="0" style="476" hidden="1" customWidth="1"/>
    <col min="8468" max="8468" width="3.7109375" style="476" customWidth="1"/>
    <col min="8469" max="8469" width="11.140625" style="476" bestFit="1" customWidth="1"/>
    <col min="8470" max="8697" width="10.5703125" style="476"/>
    <col min="8698" max="8705" width="0" style="476" hidden="1" customWidth="1"/>
    <col min="8706" max="8708" width="3.7109375" style="476" customWidth="1"/>
    <col min="8709" max="8709" width="12.7109375" style="476" customWidth="1"/>
    <col min="8710" max="8710" width="47.42578125" style="476" customWidth="1"/>
    <col min="8711" max="8719" width="0" style="476" hidden="1" customWidth="1"/>
    <col min="8720" max="8720" width="11.7109375" style="476" customWidth="1"/>
    <col min="8721" max="8721" width="6.42578125" style="476" bestFit="1" customWidth="1"/>
    <col min="8722" max="8722" width="11.7109375" style="476" customWidth="1"/>
    <col min="8723" max="8723" width="0" style="476" hidden="1" customWidth="1"/>
    <col min="8724" max="8724" width="3.7109375" style="476" customWidth="1"/>
    <col min="8725" max="8725" width="11.140625" style="476" bestFit="1" customWidth="1"/>
    <col min="8726" max="8953" width="10.5703125" style="476"/>
    <col min="8954" max="8961" width="0" style="476" hidden="1" customWidth="1"/>
    <col min="8962" max="8964" width="3.7109375" style="476" customWidth="1"/>
    <col min="8965" max="8965" width="12.7109375" style="476" customWidth="1"/>
    <col min="8966" max="8966" width="47.42578125" style="476" customWidth="1"/>
    <col min="8967" max="8975" width="0" style="476" hidden="1" customWidth="1"/>
    <col min="8976" max="8976" width="11.7109375" style="476" customWidth="1"/>
    <col min="8977" max="8977" width="6.42578125" style="476" bestFit="1" customWidth="1"/>
    <col min="8978" max="8978" width="11.7109375" style="476" customWidth="1"/>
    <col min="8979" max="8979" width="0" style="476" hidden="1" customWidth="1"/>
    <col min="8980" max="8980" width="3.7109375" style="476" customWidth="1"/>
    <col min="8981" max="8981" width="11.140625" style="476" bestFit="1" customWidth="1"/>
    <col min="8982" max="9209" width="10.5703125" style="476"/>
    <col min="9210" max="9217" width="0" style="476" hidden="1" customWidth="1"/>
    <col min="9218" max="9220" width="3.7109375" style="476" customWidth="1"/>
    <col min="9221" max="9221" width="12.7109375" style="476" customWidth="1"/>
    <col min="9222" max="9222" width="47.42578125" style="476" customWidth="1"/>
    <col min="9223" max="9231" width="0" style="476" hidden="1" customWidth="1"/>
    <col min="9232" max="9232" width="11.7109375" style="476" customWidth="1"/>
    <col min="9233" max="9233" width="6.42578125" style="476" bestFit="1" customWidth="1"/>
    <col min="9234" max="9234" width="11.7109375" style="476" customWidth="1"/>
    <col min="9235" max="9235" width="0" style="476" hidden="1" customWidth="1"/>
    <col min="9236" max="9236" width="3.7109375" style="476" customWidth="1"/>
    <col min="9237" max="9237" width="11.140625" style="476" bestFit="1" customWidth="1"/>
    <col min="9238" max="9465" width="10.5703125" style="476"/>
    <col min="9466" max="9473" width="0" style="476" hidden="1" customWidth="1"/>
    <col min="9474" max="9476" width="3.7109375" style="476" customWidth="1"/>
    <col min="9477" max="9477" width="12.7109375" style="476" customWidth="1"/>
    <col min="9478" max="9478" width="47.42578125" style="476" customWidth="1"/>
    <col min="9479" max="9487" width="0" style="476" hidden="1" customWidth="1"/>
    <col min="9488" max="9488" width="11.7109375" style="476" customWidth="1"/>
    <col min="9489" max="9489" width="6.42578125" style="476" bestFit="1" customWidth="1"/>
    <col min="9490" max="9490" width="11.7109375" style="476" customWidth="1"/>
    <col min="9491" max="9491" width="0" style="476" hidden="1" customWidth="1"/>
    <col min="9492" max="9492" width="3.7109375" style="476" customWidth="1"/>
    <col min="9493" max="9493" width="11.140625" style="476" bestFit="1" customWidth="1"/>
    <col min="9494" max="9721" width="10.5703125" style="476"/>
    <col min="9722" max="9729" width="0" style="476" hidden="1" customWidth="1"/>
    <col min="9730" max="9732" width="3.7109375" style="476" customWidth="1"/>
    <col min="9733" max="9733" width="12.7109375" style="476" customWidth="1"/>
    <col min="9734" max="9734" width="47.42578125" style="476" customWidth="1"/>
    <col min="9735" max="9743" width="0" style="476" hidden="1" customWidth="1"/>
    <col min="9744" max="9744" width="11.7109375" style="476" customWidth="1"/>
    <col min="9745" max="9745" width="6.42578125" style="476" bestFit="1" customWidth="1"/>
    <col min="9746" max="9746" width="11.7109375" style="476" customWidth="1"/>
    <col min="9747" max="9747" width="0" style="476" hidden="1" customWidth="1"/>
    <col min="9748" max="9748" width="3.7109375" style="476" customWidth="1"/>
    <col min="9749" max="9749" width="11.140625" style="476" bestFit="1" customWidth="1"/>
    <col min="9750" max="9977" width="10.5703125" style="476"/>
    <col min="9978" max="9985" width="0" style="476" hidden="1" customWidth="1"/>
    <col min="9986" max="9988" width="3.7109375" style="476" customWidth="1"/>
    <col min="9989" max="9989" width="12.7109375" style="476" customWidth="1"/>
    <col min="9990" max="9990" width="47.42578125" style="476" customWidth="1"/>
    <col min="9991" max="9999" width="0" style="476" hidden="1" customWidth="1"/>
    <col min="10000" max="10000" width="11.7109375" style="476" customWidth="1"/>
    <col min="10001" max="10001" width="6.42578125" style="476" bestFit="1" customWidth="1"/>
    <col min="10002" max="10002" width="11.7109375" style="476" customWidth="1"/>
    <col min="10003" max="10003" width="0" style="476" hidden="1" customWidth="1"/>
    <col min="10004" max="10004" width="3.7109375" style="476" customWidth="1"/>
    <col min="10005" max="10005" width="11.140625" style="476" bestFit="1" customWidth="1"/>
    <col min="10006" max="10233" width="10.5703125" style="476"/>
    <col min="10234" max="10241" width="0" style="476" hidden="1" customWidth="1"/>
    <col min="10242" max="10244" width="3.7109375" style="476" customWidth="1"/>
    <col min="10245" max="10245" width="12.7109375" style="476" customWidth="1"/>
    <col min="10246" max="10246" width="47.42578125" style="476" customWidth="1"/>
    <col min="10247" max="10255" width="0" style="476" hidden="1" customWidth="1"/>
    <col min="10256" max="10256" width="11.7109375" style="476" customWidth="1"/>
    <col min="10257" max="10257" width="6.42578125" style="476" bestFit="1" customWidth="1"/>
    <col min="10258" max="10258" width="11.7109375" style="476" customWidth="1"/>
    <col min="10259" max="10259" width="0" style="476" hidden="1" customWidth="1"/>
    <col min="10260" max="10260" width="3.7109375" style="476" customWidth="1"/>
    <col min="10261" max="10261" width="11.140625" style="476" bestFit="1" customWidth="1"/>
    <col min="10262" max="10489" width="10.5703125" style="476"/>
    <col min="10490" max="10497" width="0" style="476" hidden="1" customWidth="1"/>
    <col min="10498" max="10500" width="3.7109375" style="476" customWidth="1"/>
    <col min="10501" max="10501" width="12.7109375" style="476" customWidth="1"/>
    <col min="10502" max="10502" width="47.42578125" style="476" customWidth="1"/>
    <col min="10503" max="10511" width="0" style="476" hidden="1" customWidth="1"/>
    <col min="10512" max="10512" width="11.7109375" style="476" customWidth="1"/>
    <col min="10513" max="10513" width="6.42578125" style="476" bestFit="1" customWidth="1"/>
    <col min="10514" max="10514" width="11.7109375" style="476" customWidth="1"/>
    <col min="10515" max="10515" width="0" style="476" hidden="1" customWidth="1"/>
    <col min="10516" max="10516" width="3.7109375" style="476" customWidth="1"/>
    <col min="10517" max="10517" width="11.140625" style="476" bestFit="1" customWidth="1"/>
    <col min="10518" max="10745" width="10.5703125" style="476"/>
    <col min="10746" max="10753" width="0" style="476" hidden="1" customWidth="1"/>
    <col min="10754" max="10756" width="3.7109375" style="476" customWidth="1"/>
    <col min="10757" max="10757" width="12.7109375" style="476" customWidth="1"/>
    <col min="10758" max="10758" width="47.42578125" style="476" customWidth="1"/>
    <col min="10759" max="10767" width="0" style="476" hidden="1" customWidth="1"/>
    <col min="10768" max="10768" width="11.7109375" style="476" customWidth="1"/>
    <col min="10769" max="10769" width="6.42578125" style="476" bestFit="1" customWidth="1"/>
    <col min="10770" max="10770" width="11.7109375" style="476" customWidth="1"/>
    <col min="10771" max="10771" width="0" style="476" hidden="1" customWidth="1"/>
    <col min="10772" max="10772" width="3.7109375" style="476" customWidth="1"/>
    <col min="10773" max="10773" width="11.140625" style="476" bestFit="1" customWidth="1"/>
    <col min="10774" max="11001" width="10.5703125" style="476"/>
    <col min="11002" max="11009" width="0" style="476" hidden="1" customWidth="1"/>
    <col min="11010" max="11012" width="3.7109375" style="476" customWidth="1"/>
    <col min="11013" max="11013" width="12.7109375" style="476" customWidth="1"/>
    <col min="11014" max="11014" width="47.42578125" style="476" customWidth="1"/>
    <col min="11015" max="11023" width="0" style="476" hidden="1" customWidth="1"/>
    <col min="11024" max="11024" width="11.7109375" style="476" customWidth="1"/>
    <col min="11025" max="11025" width="6.42578125" style="476" bestFit="1" customWidth="1"/>
    <col min="11026" max="11026" width="11.7109375" style="476" customWidth="1"/>
    <col min="11027" max="11027" width="0" style="476" hidden="1" customWidth="1"/>
    <col min="11028" max="11028" width="3.7109375" style="476" customWidth="1"/>
    <col min="11029" max="11029" width="11.140625" style="476" bestFit="1" customWidth="1"/>
    <col min="11030" max="11257" width="10.5703125" style="476"/>
    <col min="11258" max="11265" width="0" style="476" hidden="1" customWidth="1"/>
    <col min="11266" max="11268" width="3.7109375" style="476" customWidth="1"/>
    <col min="11269" max="11269" width="12.7109375" style="476" customWidth="1"/>
    <col min="11270" max="11270" width="47.42578125" style="476" customWidth="1"/>
    <col min="11271" max="11279" width="0" style="476" hidden="1" customWidth="1"/>
    <col min="11280" max="11280" width="11.7109375" style="476" customWidth="1"/>
    <col min="11281" max="11281" width="6.42578125" style="476" bestFit="1" customWidth="1"/>
    <col min="11282" max="11282" width="11.7109375" style="476" customWidth="1"/>
    <col min="11283" max="11283" width="0" style="476" hidden="1" customWidth="1"/>
    <col min="11284" max="11284" width="3.7109375" style="476" customWidth="1"/>
    <col min="11285" max="11285" width="11.140625" style="476" bestFit="1" customWidth="1"/>
    <col min="11286" max="11513" width="10.5703125" style="476"/>
    <col min="11514" max="11521" width="0" style="476" hidden="1" customWidth="1"/>
    <col min="11522" max="11524" width="3.7109375" style="476" customWidth="1"/>
    <col min="11525" max="11525" width="12.7109375" style="476" customWidth="1"/>
    <col min="11526" max="11526" width="47.42578125" style="476" customWidth="1"/>
    <col min="11527" max="11535" width="0" style="476" hidden="1" customWidth="1"/>
    <col min="11536" max="11536" width="11.7109375" style="476" customWidth="1"/>
    <col min="11537" max="11537" width="6.42578125" style="476" bestFit="1" customWidth="1"/>
    <col min="11538" max="11538" width="11.7109375" style="476" customWidth="1"/>
    <col min="11539" max="11539" width="0" style="476" hidden="1" customWidth="1"/>
    <col min="11540" max="11540" width="3.7109375" style="476" customWidth="1"/>
    <col min="11541" max="11541" width="11.140625" style="476" bestFit="1" customWidth="1"/>
    <col min="11542" max="11769" width="10.5703125" style="476"/>
    <col min="11770" max="11777" width="0" style="476" hidden="1" customWidth="1"/>
    <col min="11778" max="11780" width="3.7109375" style="476" customWidth="1"/>
    <col min="11781" max="11781" width="12.7109375" style="476" customWidth="1"/>
    <col min="11782" max="11782" width="47.42578125" style="476" customWidth="1"/>
    <col min="11783" max="11791" width="0" style="476" hidden="1" customWidth="1"/>
    <col min="11792" max="11792" width="11.7109375" style="476" customWidth="1"/>
    <col min="11793" max="11793" width="6.42578125" style="476" bestFit="1" customWidth="1"/>
    <col min="11794" max="11794" width="11.7109375" style="476" customWidth="1"/>
    <col min="11795" max="11795" width="0" style="476" hidden="1" customWidth="1"/>
    <col min="11796" max="11796" width="3.7109375" style="476" customWidth="1"/>
    <col min="11797" max="11797" width="11.140625" style="476" bestFit="1" customWidth="1"/>
    <col min="11798" max="12025" width="10.5703125" style="476"/>
    <col min="12026" max="12033" width="0" style="476" hidden="1" customWidth="1"/>
    <col min="12034" max="12036" width="3.7109375" style="476" customWidth="1"/>
    <col min="12037" max="12037" width="12.7109375" style="476" customWidth="1"/>
    <col min="12038" max="12038" width="47.42578125" style="476" customWidth="1"/>
    <col min="12039" max="12047" width="0" style="476" hidden="1" customWidth="1"/>
    <col min="12048" max="12048" width="11.7109375" style="476" customWidth="1"/>
    <col min="12049" max="12049" width="6.42578125" style="476" bestFit="1" customWidth="1"/>
    <col min="12050" max="12050" width="11.7109375" style="476" customWidth="1"/>
    <col min="12051" max="12051" width="0" style="476" hidden="1" customWidth="1"/>
    <col min="12052" max="12052" width="3.7109375" style="476" customWidth="1"/>
    <col min="12053" max="12053" width="11.140625" style="476" bestFit="1" customWidth="1"/>
    <col min="12054" max="12281" width="10.5703125" style="476"/>
    <col min="12282" max="12289" width="0" style="476" hidden="1" customWidth="1"/>
    <col min="12290" max="12292" width="3.7109375" style="476" customWidth="1"/>
    <col min="12293" max="12293" width="12.7109375" style="476" customWidth="1"/>
    <col min="12294" max="12294" width="47.42578125" style="476" customWidth="1"/>
    <col min="12295" max="12303" width="0" style="476" hidden="1" customWidth="1"/>
    <col min="12304" max="12304" width="11.7109375" style="476" customWidth="1"/>
    <col min="12305" max="12305" width="6.42578125" style="476" bestFit="1" customWidth="1"/>
    <col min="12306" max="12306" width="11.7109375" style="476" customWidth="1"/>
    <col min="12307" max="12307" width="0" style="476" hidden="1" customWidth="1"/>
    <col min="12308" max="12308" width="3.7109375" style="476" customWidth="1"/>
    <col min="12309" max="12309" width="11.140625" style="476" bestFit="1" customWidth="1"/>
    <col min="12310" max="12537" width="10.5703125" style="476"/>
    <col min="12538" max="12545" width="0" style="476" hidden="1" customWidth="1"/>
    <col min="12546" max="12548" width="3.7109375" style="476" customWidth="1"/>
    <col min="12549" max="12549" width="12.7109375" style="476" customWidth="1"/>
    <col min="12550" max="12550" width="47.42578125" style="476" customWidth="1"/>
    <col min="12551" max="12559" width="0" style="476" hidden="1" customWidth="1"/>
    <col min="12560" max="12560" width="11.7109375" style="476" customWidth="1"/>
    <col min="12561" max="12561" width="6.42578125" style="476" bestFit="1" customWidth="1"/>
    <col min="12562" max="12562" width="11.7109375" style="476" customWidth="1"/>
    <col min="12563" max="12563" width="0" style="476" hidden="1" customWidth="1"/>
    <col min="12564" max="12564" width="3.7109375" style="476" customWidth="1"/>
    <col min="12565" max="12565" width="11.140625" style="476" bestFit="1" customWidth="1"/>
    <col min="12566" max="12793" width="10.5703125" style="476"/>
    <col min="12794" max="12801" width="0" style="476" hidden="1" customWidth="1"/>
    <col min="12802" max="12804" width="3.7109375" style="476" customWidth="1"/>
    <col min="12805" max="12805" width="12.7109375" style="476" customWidth="1"/>
    <col min="12806" max="12806" width="47.42578125" style="476" customWidth="1"/>
    <col min="12807" max="12815" width="0" style="476" hidden="1" customWidth="1"/>
    <col min="12816" max="12816" width="11.7109375" style="476" customWidth="1"/>
    <col min="12817" max="12817" width="6.42578125" style="476" bestFit="1" customWidth="1"/>
    <col min="12818" max="12818" width="11.7109375" style="476" customWidth="1"/>
    <col min="12819" max="12819" width="0" style="476" hidden="1" customWidth="1"/>
    <col min="12820" max="12820" width="3.7109375" style="476" customWidth="1"/>
    <col min="12821" max="12821" width="11.140625" style="476" bestFit="1" customWidth="1"/>
    <col min="12822" max="13049" width="10.5703125" style="476"/>
    <col min="13050" max="13057" width="0" style="476" hidden="1" customWidth="1"/>
    <col min="13058" max="13060" width="3.7109375" style="476" customWidth="1"/>
    <col min="13061" max="13061" width="12.7109375" style="476" customWidth="1"/>
    <col min="13062" max="13062" width="47.42578125" style="476" customWidth="1"/>
    <col min="13063" max="13071" width="0" style="476" hidden="1" customWidth="1"/>
    <col min="13072" max="13072" width="11.7109375" style="476" customWidth="1"/>
    <col min="13073" max="13073" width="6.42578125" style="476" bestFit="1" customWidth="1"/>
    <col min="13074" max="13074" width="11.7109375" style="476" customWidth="1"/>
    <col min="13075" max="13075" width="0" style="476" hidden="1" customWidth="1"/>
    <col min="13076" max="13076" width="3.7109375" style="476" customWidth="1"/>
    <col min="13077" max="13077" width="11.140625" style="476" bestFit="1" customWidth="1"/>
    <col min="13078" max="13305" width="10.5703125" style="476"/>
    <col min="13306" max="13313" width="0" style="476" hidden="1" customWidth="1"/>
    <col min="13314" max="13316" width="3.7109375" style="476" customWidth="1"/>
    <col min="13317" max="13317" width="12.7109375" style="476" customWidth="1"/>
    <col min="13318" max="13318" width="47.42578125" style="476" customWidth="1"/>
    <col min="13319" max="13327" width="0" style="476" hidden="1" customWidth="1"/>
    <col min="13328" max="13328" width="11.7109375" style="476" customWidth="1"/>
    <col min="13329" max="13329" width="6.42578125" style="476" bestFit="1" customWidth="1"/>
    <col min="13330" max="13330" width="11.7109375" style="476" customWidth="1"/>
    <col min="13331" max="13331" width="0" style="476" hidden="1" customWidth="1"/>
    <col min="13332" max="13332" width="3.7109375" style="476" customWidth="1"/>
    <col min="13333" max="13333" width="11.140625" style="476" bestFit="1" customWidth="1"/>
    <col min="13334" max="13561" width="10.5703125" style="476"/>
    <col min="13562" max="13569" width="0" style="476" hidden="1" customWidth="1"/>
    <col min="13570" max="13572" width="3.7109375" style="476" customWidth="1"/>
    <col min="13573" max="13573" width="12.7109375" style="476" customWidth="1"/>
    <col min="13574" max="13574" width="47.42578125" style="476" customWidth="1"/>
    <col min="13575" max="13583" width="0" style="476" hidden="1" customWidth="1"/>
    <col min="13584" max="13584" width="11.7109375" style="476" customWidth="1"/>
    <col min="13585" max="13585" width="6.42578125" style="476" bestFit="1" customWidth="1"/>
    <col min="13586" max="13586" width="11.7109375" style="476" customWidth="1"/>
    <col min="13587" max="13587" width="0" style="476" hidden="1" customWidth="1"/>
    <col min="13588" max="13588" width="3.7109375" style="476" customWidth="1"/>
    <col min="13589" max="13589" width="11.140625" style="476" bestFit="1" customWidth="1"/>
    <col min="13590" max="13817" width="10.5703125" style="476"/>
    <col min="13818" max="13825" width="0" style="476" hidden="1" customWidth="1"/>
    <col min="13826" max="13828" width="3.7109375" style="476" customWidth="1"/>
    <col min="13829" max="13829" width="12.7109375" style="476" customWidth="1"/>
    <col min="13830" max="13830" width="47.42578125" style="476" customWidth="1"/>
    <col min="13831" max="13839" width="0" style="476" hidden="1" customWidth="1"/>
    <col min="13840" max="13840" width="11.7109375" style="476" customWidth="1"/>
    <col min="13841" max="13841" width="6.42578125" style="476" bestFit="1" customWidth="1"/>
    <col min="13842" max="13842" width="11.7109375" style="476" customWidth="1"/>
    <col min="13843" max="13843" width="0" style="476" hidden="1" customWidth="1"/>
    <col min="13844" max="13844" width="3.7109375" style="476" customWidth="1"/>
    <col min="13845" max="13845" width="11.140625" style="476" bestFit="1" customWidth="1"/>
    <col min="13846" max="14073" width="10.5703125" style="476"/>
    <col min="14074" max="14081" width="0" style="476" hidden="1" customWidth="1"/>
    <col min="14082" max="14084" width="3.7109375" style="476" customWidth="1"/>
    <col min="14085" max="14085" width="12.7109375" style="476" customWidth="1"/>
    <col min="14086" max="14086" width="47.42578125" style="476" customWidth="1"/>
    <col min="14087" max="14095" width="0" style="476" hidden="1" customWidth="1"/>
    <col min="14096" max="14096" width="11.7109375" style="476" customWidth="1"/>
    <col min="14097" max="14097" width="6.42578125" style="476" bestFit="1" customWidth="1"/>
    <col min="14098" max="14098" width="11.7109375" style="476" customWidth="1"/>
    <col min="14099" max="14099" width="0" style="476" hidden="1" customWidth="1"/>
    <col min="14100" max="14100" width="3.7109375" style="476" customWidth="1"/>
    <col min="14101" max="14101" width="11.140625" style="476" bestFit="1" customWidth="1"/>
    <col min="14102" max="14329" width="10.5703125" style="476"/>
    <col min="14330" max="14337" width="0" style="476" hidden="1" customWidth="1"/>
    <col min="14338" max="14340" width="3.7109375" style="476" customWidth="1"/>
    <col min="14341" max="14341" width="12.7109375" style="476" customWidth="1"/>
    <col min="14342" max="14342" width="47.42578125" style="476" customWidth="1"/>
    <col min="14343" max="14351" width="0" style="476" hidden="1" customWidth="1"/>
    <col min="14352" max="14352" width="11.7109375" style="476" customWidth="1"/>
    <col min="14353" max="14353" width="6.42578125" style="476" bestFit="1" customWidth="1"/>
    <col min="14354" max="14354" width="11.7109375" style="476" customWidth="1"/>
    <col min="14355" max="14355" width="0" style="476" hidden="1" customWidth="1"/>
    <col min="14356" max="14356" width="3.7109375" style="476" customWidth="1"/>
    <col min="14357" max="14357" width="11.140625" style="476" bestFit="1" customWidth="1"/>
    <col min="14358" max="14585" width="10.5703125" style="476"/>
    <col min="14586" max="14593" width="0" style="476" hidden="1" customWidth="1"/>
    <col min="14594" max="14596" width="3.7109375" style="476" customWidth="1"/>
    <col min="14597" max="14597" width="12.7109375" style="476" customWidth="1"/>
    <col min="14598" max="14598" width="47.42578125" style="476" customWidth="1"/>
    <col min="14599" max="14607" width="0" style="476" hidden="1" customWidth="1"/>
    <col min="14608" max="14608" width="11.7109375" style="476" customWidth="1"/>
    <col min="14609" max="14609" width="6.42578125" style="476" bestFit="1" customWidth="1"/>
    <col min="14610" max="14610" width="11.7109375" style="476" customWidth="1"/>
    <col min="14611" max="14611" width="0" style="476" hidden="1" customWidth="1"/>
    <col min="14612" max="14612" width="3.7109375" style="476" customWidth="1"/>
    <col min="14613" max="14613" width="11.140625" style="476" bestFit="1" customWidth="1"/>
    <col min="14614" max="14841" width="10.5703125" style="476"/>
    <col min="14842" max="14849" width="0" style="476" hidden="1" customWidth="1"/>
    <col min="14850" max="14852" width="3.7109375" style="476" customWidth="1"/>
    <col min="14853" max="14853" width="12.7109375" style="476" customWidth="1"/>
    <col min="14854" max="14854" width="47.42578125" style="476" customWidth="1"/>
    <col min="14855" max="14863" width="0" style="476" hidden="1" customWidth="1"/>
    <col min="14864" max="14864" width="11.7109375" style="476" customWidth="1"/>
    <col min="14865" max="14865" width="6.42578125" style="476" bestFit="1" customWidth="1"/>
    <col min="14866" max="14866" width="11.7109375" style="476" customWidth="1"/>
    <col min="14867" max="14867" width="0" style="476" hidden="1" customWidth="1"/>
    <col min="14868" max="14868" width="3.7109375" style="476" customWidth="1"/>
    <col min="14869" max="14869" width="11.140625" style="476" bestFit="1" customWidth="1"/>
    <col min="14870" max="15097" width="10.5703125" style="476"/>
    <col min="15098" max="15105" width="0" style="476" hidden="1" customWidth="1"/>
    <col min="15106" max="15108" width="3.7109375" style="476" customWidth="1"/>
    <col min="15109" max="15109" width="12.7109375" style="476" customWidth="1"/>
    <col min="15110" max="15110" width="47.42578125" style="476" customWidth="1"/>
    <col min="15111" max="15119" width="0" style="476" hidden="1" customWidth="1"/>
    <col min="15120" max="15120" width="11.7109375" style="476" customWidth="1"/>
    <col min="15121" max="15121" width="6.42578125" style="476" bestFit="1" customWidth="1"/>
    <col min="15122" max="15122" width="11.7109375" style="476" customWidth="1"/>
    <col min="15123" max="15123" width="0" style="476" hidden="1" customWidth="1"/>
    <col min="15124" max="15124" width="3.7109375" style="476" customWidth="1"/>
    <col min="15125" max="15125" width="11.140625" style="476" bestFit="1" customWidth="1"/>
    <col min="15126" max="15353" width="10.5703125" style="476"/>
    <col min="15354" max="15361" width="0" style="476" hidden="1" customWidth="1"/>
    <col min="15362" max="15364" width="3.7109375" style="476" customWidth="1"/>
    <col min="15365" max="15365" width="12.7109375" style="476" customWidth="1"/>
    <col min="15366" max="15366" width="47.42578125" style="476" customWidth="1"/>
    <col min="15367" max="15375" width="0" style="476" hidden="1" customWidth="1"/>
    <col min="15376" max="15376" width="11.7109375" style="476" customWidth="1"/>
    <col min="15377" max="15377" width="6.42578125" style="476" bestFit="1" customWidth="1"/>
    <col min="15378" max="15378" width="11.7109375" style="476" customWidth="1"/>
    <col min="15379" max="15379" width="0" style="476" hidden="1" customWidth="1"/>
    <col min="15380" max="15380" width="3.7109375" style="476" customWidth="1"/>
    <col min="15381" max="15381" width="11.140625" style="476" bestFit="1" customWidth="1"/>
    <col min="15382" max="15609" width="10.5703125" style="476"/>
    <col min="15610" max="15617" width="0" style="476" hidden="1" customWidth="1"/>
    <col min="15618" max="15620" width="3.7109375" style="476" customWidth="1"/>
    <col min="15621" max="15621" width="12.7109375" style="476" customWidth="1"/>
    <col min="15622" max="15622" width="47.42578125" style="476" customWidth="1"/>
    <col min="15623" max="15631" width="0" style="476" hidden="1" customWidth="1"/>
    <col min="15632" max="15632" width="11.7109375" style="476" customWidth="1"/>
    <col min="15633" max="15633" width="6.42578125" style="476" bestFit="1" customWidth="1"/>
    <col min="15634" max="15634" width="11.7109375" style="476" customWidth="1"/>
    <col min="15635" max="15635" width="0" style="476" hidden="1" customWidth="1"/>
    <col min="15636" max="15636" width="3.7109375" style="476" customWidth="1"/>
    <col min="15637" max="15637" width="11.140625" style="476" bestFit="1" customWidth="1"/>
    <col min="15638" max="15865" width="10.5703125" style="476"/>
    <col min="15866" max="15873" width="0" style="476" hidden="1" customWidth="1"/>
    <col min="15874" max="15876" width="3.7109375" style="476" customWidth="1"/>
    <col min="15877" max="15877" width="12.7109375" style="476" customWidth="1"/>
    <col min="15878" max="15878" width="47.42578125" style="476" customWidth="1"/>
    <col min="15879" max="15887" width="0" style="476" hidden="1" customWidth="1"/>
    <col min="15888" max="15888" width="11.7109375" style="476" customWidth="1"/>
    <col min="15889" max="15889" width="6.42578125" style="476" bestFit="1" customWidth="1"/>
    <col min="15890" max="15890" width="11.7109375" style="476" customWidth="1"/>
    <col min="15891" max="15891" width="0" style="476" hidden="1" customWidth="1"/>
    <col min="15892" max="15892" width="3.7109375" style="476" customWidth="1"/>
    <col min="15893" max="15893" width="11.140625" style="476" bestFit="1" customWidth="1"/>
    <col min="15894" max="16121" width="10.5703125" style="476"/>
    <col min="16122" max="16129" width="0" style="476" hidden="1" customWidth="1"/>
    <col min="16130" max="16132" width="3.7109375" style="476" customWidth="1"/>
    <col min="16133" max="16133" width="12.7109375" style="476" customWidth="1"/>
    <col min="16134" max="16134" width="47.42578125" style="476" customWidth="1"/>
    <col min="16135" max="16143" width="0" style="476" hidden="1" customWidth="1"/>
    <col min="16144" max="16144" width="11.7109375" style="476" customWidth="1"/>
    <col min="16145" max="16145" width="6.42578125" style="476" bestFit="1" customWidth="1"/>
    <col min="16146" max="16146" width="11.7109375" style="476" customWidth="1"/>
    <col min="16147" max="16147" width="0" style="476" hidden="1" customWidth="1"/>
    <col min="16148" max="16148" width="3.7109375" style="476" customWidth="1"/>
    <col min="16149" max="16149" width="11.140625" style="476" bestFit="1" customWidth="1"/>
    <col min="16150" max="16384" width="10.5703125" style="476"/>
  </cols>
  <sheetData>
    <row r="1" spans="1:33" hidden="1"/>
    <row r="2" spans="1:33" hidden="1"/>
    <row r="3" spans="1:33" hidden="1"/>
    <row r="4" spans="1:33" ht="3" customHeight="1">
      <c r="J4" s="481"/>
      <c r="K4" s="481"/>
      <c r="L4" s="477"/>
      <c r="M4" s="477"/>
      <c r="N4" s="477"/>
      <c r="O4" s="484"/>
      <c r="P4" s="484"/>
      <c r="Q4" s="484"/>
      <c r="R4" s="484"/>
      <c r="S4" s="484"/>
      <c r="T4" s="484"/>
      <c r="U4" s="484"/>
      <c r="V4" s="484"/>
      <c r="W4" s="484"/>
      <c r="X4" s="484"/>
      <c r="Y4" s="484"/>
      <c r="Z4" s="477"/>
    </row>
    <row r="5" spans="1:33" ht="22.5" customHeight="1">
      <c r="J5" s="481"/>
      <c r="K5" s="481"/>
      <c r="L5" s="1223" t="s">
        <v>667</v>
      </c>
      <c r="M5" s="1223"/>
      <c r="N5" s="1223"/>
      <c r="O5" s="1223"/>
      <c r="P5" s="1223"/>
      <c r="Q5" s="1223"/>
      <c r="R5" s="1223"/>
      <c r="S5" s="1223"/>
      <c r="T5" s="1223"/>
      <c r="U5" s="579"/>
      <c r="V5" s="523"/>
      <c r="W5" s="523"/>
      <c r="X5" s="585"/>
      <c r="Y5" s="585"/>
      <c r="Z5" s="497"/>
    </row>
    <row r="6" spans="1:33" ht="3" customHeight="1">
      <c r="J6" s="481"/>
      <c r="K6" s="481"/>
      <c r="L6" s="477"/>
      <c r="M6" s="477"/>
      <c r="N6" s="477"/>
      <c r="O6" s="480"/>
      <c r="P6" s="480"/>
      <c r="Q6" s="480"/>
      <c r="R6" s="480"/>
      <c r="S6" s="480"/>
      <c r="T6" s="480"/>
      <c r="U6" s="477"/>
      <c r="V6" s="477"/>
    </row>
    <row r="7" spans="1:33" s="523" customFormat="1" ht="22.5">
      <c r="A7" s="585"/>
      <c r="B7" s="585"/>
      <c r="C7" s="585"/>
      <c r="D7" s="585"/>
      <c r="E7" s="585"/>
      <c r="F7" s="585"/>
      <c r="G7" s="591"/>
      <c r="H7" s="591"/>
      <c r="I7" s="531"/>
      <c r="J7" s="529"/>
      <c r="K7" s="529"/>
      <c r="L7" s="524"/>
      <c r="M7" s="617" t="s">
        <v>503</v>
      </c>
      <c r="N7" s="666"/>
      <c r="O7" s="1256" t="str">
        <f>IF(NameOrPr_ch="",IF(NameOrPr="","",NameOrPr),NameOrPr_ch)</f>
        <v>Региональная служба по тарифам Ростовской области</v>
      </c>
      <c r="P7" s="1257"/>
      <c r="Q7" s="1257"/>
      <c r="R7" s="1257"/>
      <c r="S7" s="1257"/>
      <c r="T7" s="1258"/>
      <c r="U7" s="669"/>
      <c r="V7" s="524"/>
      <c r="AC7" s="585"/>
      <c r="AD7" s="585"/>
      <c r="AE7" s="585"/>
      <c r="AF7" s="585"/>
      <c r="AG7" s="585"/>
    </row>
    <row r="8" spans="1:33" s="491" customFormat="1" ht="18.75">
      <c r="A8" s="505"/>
      <c r="B8" s="505"/>
      <c r="C8" s="505"/>
      <c r="D8" s="505"/>
      <c r="E8" s="505"/>
      <c r="F8" s="505"/>
      <c r="G8" s="505"/>
      <c r="H8" s="505"/>
      <c r="L8" s="499"/>
      <c r="M8" s="617" t="s">
        <v>597</v>
      </c>
      <c r="N8" s="666"/>
      <c r="O8" s="1256" t="str">
        <f>IF(datePr_ch="",IF(datePr="","",datePr),datePr_ch)</f>
        <v>17.12.2018</v>
      </c>
      <c r="P8" s="1257"/>
      <c r="Q8" s="1257"/>
      <c r="R8" s="1257"/>
      <c r="S8" s="1257"/>
      <c r="T8" s="1258"/>
      <c r="U8" s="667"/>
      <c r="V8" s="486"/>
      <c r="AC8" s="505"/>
      <c r="AD8" s="505"/>
      <c r="AE8" s="505"/>
      <c r="AF8" s="505"/>
      <c r="AG8" s="505"/>
    </row>
    <row r="9" spans="1:33" s="491" customFormat="1" ht="18.75">
      <c r="A9" s="505"/>
      <c r="B9" s="505"/>
      <c r="C9" s="505"/>
      <c r="D9" s="505"/>
      <c r="E9" s="505"/>
      <c r="F9" s="505"/>
      <c r="G9" s="505"/>
      <c r="H9" s="505"/>
      <c r="L9" s="552"/>
      <c r="M9" s="617" t="s">
        <v>596</v>
      </c>
      <c r="N9" s="666"/>
      <c r="O9" s="1256" t="str">
        <f>IF(numberPr_ch="",IF(numberPr="","",numberPr),numberPr_ch)</f>
        <v>83/55</v>
      </c>
      <c r="P9" s="1257"/>
      <c r="Q9" s="1257"/>
      <c r="R9" s="1257"/>
      <c r="S9" s="1257"/>
      <c r="T9" s="1258"/>
      <c r="U9" s="667"/>
      <c r="V9" s="486"/>
      <c r="AC9" s="505"/>
      <c r="AD9" s="505"/>
      <c r="AE9" s="505"/>
      <c r="AF9" s="505"/>
      <c r="AG9" s="505"/>
    </row>
    <row r="10" spans="1:33" s="491" customFormat="1" ht="18.75">
      <c r="A10" s="505"/>
      <c r="B10" s="505"/>
      <c r="C10" s="505"/>
      <c r="D10" s="505"/>
      <c r="E10" s="505"/>
      <c r="F10" s="505"/>
      <c r="G10" s="505"/>
      <c r="H10" s="505"/>
      <c r="L10" s="552"/>
      <c r="M10" s="617" t="s">
        <v>502</v>
      </c>
      <c r="N10" s="666"/>
      <c r="O10" s="1256" t="str">
        <f>IF(IstPub_ch="",IF(IstPub="","",IstPub),IstPub_ch)</f>
        <v>www.rst.donland.ru</v>
      </c>
      <c r="P10" s="1257"/>
      <c r="Q10" s="1257"/>
      <c r="R10" s="1257"/>
      <c r="S10" s="1257"/>
      <c r="T10" s="1258"/>
      <c r="U10" s="667"/>
      <c r="V10" s="486"/>
      <c r="AC10" s="505"/>
      <c r="AD10" s="505"/>
      <c r="AE10" s="505"/>
      <c r="AF10" s="505"/>
      <c r="AG10" s="505"/>
    </row>
    <row r="11" spans="1:33" s="491" customFormat="1" ht="11.25" hidden="1">
      <c r="A11" s="505"/>
      <c r="B11" s="505"/>
      <c r="C11" s="505"/>
      <c r="D11" s="505"/>
      <c r="E11" s="505"/>
      <c r="F11" s="505"/>
      <c r="G11" s="505"/>
      <c r="H11" s="505"/>
      <c r="L11" s="552"/>
      <c r="M11" s="552"/>
      <c r="N11" s="566"/>
      <c r="O11" s="582"/>
      <c r="P11" s="582"/>
      <c r="Q11" s="582"/>
      <c r="R11" s="582"/>
      <c r="S11" s="582"/>
      <c r="T11" s="582"/>
      <c r="U11" s="486"/>
      <c r="V11" s="486"/>
      <c r="Z11" s="503" t="s">
        <v>373</v>
      </c>
      <c r="AC11" s="505"/>
      <c r="AD11" s="505"/>
      <c r="AE11" s="505"/>
      <c r="AF11" s="505"/>
      <c r="AG11" s="505"/>
    </row>
    <row r="12" spans="1:33">
      <c r="J12" s="481"/>
      <c r="K12" s="481"/>
      <c r="L12" s="477"/>
      <c r="M12" s="477"/>
      <c r="N12" s="477"/>
      <c r="O12" s="1249"/>
      <c r="P12" s="1249"/>
      <c r="Q12" s="1249"/>
      <c r="R12" s="1249"/>
      <c r="S12" s="1249"/>
      <c r="T12" s="1249"/>
      <c r="U12" s="1249"/>
      <c r="V12" s="1249"/>
      <c r="W12" s="1249"/>
      <c r="X12" s="1249"/>
      <c r="Y12" s="1249"/>
      <c r="Z12" s="1249"/>
    </row>
    <row r="13" spans="1:33" ht="14.25" customHeight="1">
      <c r="J13" s="481"/>
      <c r="K13" s="481"/>
      <c r="L13" s="1236" t="s">
        <v>454</v>
      </c>
      <c r="M13" s="1236"/>
      <c r="N13" s="1236"/>
      <c r="O13" s="1236"/>
      <c r="P13" s="1236"/>
      <c r="Q13" s="1236"/>
      <c r="R13" s="1236"/>
      <c r="S13" s="1236"/>
      <c r="T13" s="1236"/>
      <c r="U13" s="1236"/>
      <c r="V13" s="1236"/>
      <c r="W13" s="1236"/>
      <c r="X13" s="1236"/>
      <c r="Y13" s="1236"/>
      <c r="Z13" s="1236"/>
      <c r="AA13" s="1236"/>
      <c r="AB13" s="1161" t="s">
        <v>455</v>
      </c>
    </row>
    <row r="14" spans="1:33" ht="14.25" customHeight="1">
      <c r="J14" s="481"/>
      <c r="K14" s="481"/>
      <c r="L14" s="1236" t="s">
        <v>92</v>
      </c>
      <c r="M14" s="1236" t="s">
        <v>640</v>
      </c>
      <c r="N14" s="578"/>
      <c r="O14" s="1161" t="s">
        <v>642</v>
      </c>
      <c r="P14" s="1161"/>
      <c r="Q14" s="1161"/>
      <c r="R14" s="1161"/>
      <c r="S14" s="1161"/>
      <c r="T14" s="1161"/>
      <c r="U14" s="1161"/>
      <c r="V14" s="1161"/>
      <c r="W14" s="1161"/>
      <c r="X14" s="1161"/>
      <c r="Y14" s="1161"/>
      <c r="Z14" s="1236" t="s">
        <v>341</v>
      </c>
      <c r="AA14" s="1248" t="s">
        <v>275</v>
      </c>
      <c r="AB14" s="1161"/>
    </row>
    <row r="15" spans="1:33" s="523" customFormat="1" ht="14.25" customHeight="1">
      <c r="A15" s="585"/>
      <c r="B15" s="585"/>
      <c r="C15" s="585"/>
      <c r="D15" s="585"/>
      <c r="E15" s="585"/>
      <c r="F15" s="585"/>
      <c r="G15" s="591"/>
      <c r="H15" s="591"/>
      <c r="I15" s="531"/>
      <c r="J15" s="529"/>
      <c r="K15" s="529"/>
      <c r="L15" s="1236"/>
      <c r="M15" s="1236"/>
      <c r="N15" s="578"/>
      <c r="O15" s="1264" t="s">
        <v>668</v>
      </c>
      <c r="P15" s="1264" t="s">
        <v>621</v>
      </c>
      <c r="Q15" s="1264" t="s">
        <v>622</v>
      </c>
      <c r="R15" s="1264" t="s">
        <v>271</v>
      </c>
      <c r="S15" s="1264"/>
      <c r="T15" s="1264" t="s">
        <v>271</v>
      </c>
      <c r="U15" s="1264"/>
      <c r="V15" s="652"/>
      <c r="W15" s="1263" t="s">
        <v>655</v>
      </c>
      <c r="X15" s="1263"/>
      <c r="Y15" s="1263"/>
      <c r="Z15" s="1236"/>
      <c r="AA15" s="1248"/>
      <c r="AB15" s="1161"/>
      <c r="AC15" s="585"/>
      <c r="AD15" s="585"/>
      <c r="AE15" s="585"/>
      <c r="AF15" s="585"/>
      <c r="AG15" s="585"/>
    </row>
    <row r="16" spans="1:33" ht="56.25" customHeight="1">
      <c r="J16" s="481"/>
      <c r="K16" s="481"/>
      <c r="L16" s="1236"/>
      <c r="M16" s="1236"/>
      <c r="N16" s="578"/>
      <c r="O16" s="1264"/>
      <c r="P16" s="1264"/>
      <c r="Q16" s="1264"/>
      <c r="R16" s="535" t="s">
        <v>623</v>
      </c>
      <c r="S16" s="535" t="s">
        <v>624</v>
      </c>
      <c r="T16" s="535" t="s">
        <v>625</v>
      </c>
      <c r="U16" s="535" t="s">
        <v>626</v>
      </c>
      <c r="V16" s="535"/>
      <c r="W16" s="536" t="s">
        <v>274</v>
      </c>
      <c r="X16" s="1260" t="s">
        <v>273</v>
      </c>
      <c r="Y16" s="1260"/>
      <c r="Z16" s="1236"/>
      <c r="AA16" s="1248"/>
      <c r="AB16" s="1161"/>
    </row>
    <row r="17" spans="1:33">
      <c r="J17" s="481"/>
      <c r="K17" s="489">
        <v>1</v>
      </c>
      <c r="L17" s="478" t="s">
        <v>93</v>
      </c>
      <c r="M17" s="478" t="s">
        <v>49</v>
      </c>
      <c r="N17" s="496" t="s">
        <v>49</v>
      </c>
      <c r="O17" s="487">
        <f ca="1">OFFSET(O17,0,-1)+1</f>
        <v>3</v>
      </c>
      <c r="P17" s="487">
        <f t="shared" ref="P17:W17" ca="1" si="0">OFFSET(P17,0,-1)+1</f>
        <v>4</v>
      </c>
      <c r="Q17" s="487">
        <f t="shared" ca="1" si="0"/>
        <v>5</v>
      </c>
      <c r="R17" s="487">
        <f t="shared" ca="1" si="0"/>
        <v>6</v>
      </c>
      <c r="S17" s="487">
        <f t="shared" ca="1" si="0"/>
        <v>7</v>
      </c>
      <c r="T17" s="487">
        <f t="shared" ca="1" si="0"/>
        <v>8</v>
      </c>
      <c r="U17" s="487">
        <f t="shared" ca="1" si="0"/>
        <v>9</v>
      </c>
      <c r="V17" s="495">
        <f ca="1">OFFSET(V17,0,-1)</f>
        <v>9</v>
      </c>
      <c r="W17" s="487">
        <f t="shared" ca="1" si="0"/>
        <v>10</v>
      </c>
      <c r="X17" s="1225">
        <f ca="1">OFFSET(X17,0,-1)+1</f>
        <v>11</v>
      </c>
      <c r="Y17" s="1225"/>
      <c r="Z17" s="487">
        <f ca="1">OFFSET(Z17,0,-2)+1</f>
        <v>12</v>
      </c>
      <c r="AB17" s="487">
        <f ca="1">OFFSET(AB17,0,-2)+1</f>
        <v>13</v>
      </c>
    </row>
    <row r="18" spans="1:33" ht="22.5">
      <c r="A18" s="1209">
        <v>1</v>
      </c>
      <c r="B18" s="1053"/>
      <c r="C18" s="1053"/>
      <c r="D18" s="1053"/>
      <c r="E18" s="1054"/>
      <c r="F18" s="1055"/>
      <c r="G18" s="1053"/>
      <c r="H18" s="1053"/>
      <c r="I18" s="1041"/>
      <c r="J18" s="1046"/>
      <c r="K18" s="1046"/>
      <c r="L18" s="593">
        <f>mergeValue(A18)</f>
        <v>1</v>
      </c>
      <c r="M18" s="641" t="s">
        <v>20</v>
      </c>
      <c r="N18" s="580"/>
      <c r="O18" s="1250"/>
      <c r="P18" s="1250"/>
      <c r="Q18" s="1250"/>
      <c r="R18" s="1250"/>
      <c r="S18" s="1250"/>
      <c r="T18" s="1250"/>
      <c r="U18" s="1250"/>
      <c r="V18" s="1250"/>
      <c r="W18" s="1250"/>
      <c r="X18" s="1250"/>
      <c r="Y18" s="1250"/>
      <c r="Z18" s="1250"/>
      <c r="AA18" s="1250"/>
      <c r="AB18" s="630" t="s">
        <v>477</v>
      </c>
    </row>
    <row r="19" spans="1:33" ht="22.5">
      <c r="A19" s="1209"/>
      <c r="B19" s="1209">
        <v>1</v>
      </c>
      <c r="C19" s="1053"/>
      <c r="D19" s="1053"/>
      <c r="E19" s="1055"/>
      <c r="F19" s="1055"/>
      <c r="G19" s="1053"/>
      <c r="H19" s="1053"/>
      <c r="I19" s="1048"/>
      <c r="J19" s="1043"/>
      <c r="K19" s="1042"/>
      <c r="L19" s="593" t="str">
        <f>mergeValue(A19) &amp;"."&amp; mergeValue(B19)</f>
        <v>1.1</v>
      </c>
      <c r="M19" s="546" t="s">
        <v>16</v>
      </c>
      <c r="N19" s="580"/>
      <c r="O19" s="1250"/>
      <c r="P19" s="1250"/>
      <c r="Q19" s="1250"/>
      <c r="R19" s="1250"/>
      <c r="S19" s="1250"/>
      <c r="T19" s="1250"/>
      <c r="U19" s="1250"/>
      <c r="V19" s="1250"/>
      <c r="W19" s="1250"/>
      <c r="X19" s="1250"/>
      <c r="Y19" s="1250"/>
      <c r="Z19" s="1250"/>
      <c r="AA19" s="1250"/>
      <c r="AB19" s="630" t="s">
        <v>478</v>
      </c>
    </row>
    <row r="20" spans="1:33" ht="22.5">
      <c r="A20" s="1209"/>
      <c r="B20" s="1209"/>
      <c r="C20" s="1209">
        <v>1</v>
      </c>
      <c r="D20" s="1053"/>
      <c r="E20" s="1055"/>
      <c r="F20" s="1055"/>
      <c r="G20" s="1053"/>
      <c r="H20" s="1053"/>
      <c r="I20" s="1048"/>
      <c r="J20" s="1043"/>
      <c r="K20" s="1042"/>
      <c r="L20" s="593" t="str">
        <f>mergeValue(A20) &amp;"."&amp; mergeValue(B20)&amp;"."&amp; mergeValue(C20)</f>
        <v>1.1.1</v>
      </c>
      <c r="M20" s="547" t="s">
        <v>7</v>
      </c>
      <c r="N20" s="580"/>
      <c r="O20" s="1250"/>
      <c r="P20" s="1250"/>
      <c r="Q20" s="1250"/>
      <c r="R20" s="1250"/>
      <c r="S20" s="1250"/>
      <c r="T20" s="1250"/>
      <c r="U20" s="1250"/>
      <c r="V20" s="1250"/>
      <c r="W20" s="1250"/>
      <c r="X20" s="1250"/>
      <c r="Y20" s="1250"/>
      <c r="Z20" s="1250"/>
      <c r="AA20" s="1250"/>
      <c r="AB20" s="630" t="s">
        <v>634</v>
      </c>
    </row>
    <row r="21" spans="1:33" ht="22.5">
      <c r="A21" s="1209"/>
      <c r="B21" s="1209"/>
      <c r="C21" s="1209"/>
      <c r="D21" s="1209">
        <v>1</v>
      </c>
      <c r="E21" s="1055"/>
      <c r="F21" s="1055"/>
      <c r="G21" s="1053"/>
      <c r="H21" s="1053"/>
      <c r="I21" s="1048"/>
      <c r="J21" s="1043"/>
      <c r="K21" s="1042"/>
      <c r="L21" s="593" t="str">
        <f>mergeValue(A21) &amp;"."&amp; mergeValue(B21)&amp;"."&amp; mergeValue(C21)&amp;"."&amp; mergeValue(D21)</f>
        <v>1.1.1.1</v>
      </c>
      <c r="M21" s="548" t="s">
        <v>22</v>
      </c>
      <c r="N21" s="580"/>
      <c r="O21" s="1250"/>
      <c r="P21" s="1250"/>
      <c r="Q21" s="1250"/>
      <c r="R21" s="1250"/>
      <c r="S21" s="1250"/>
      <c r="T21" s="1250"/>
      <c r="U21" s="1250"/>
      <c r="V21" s="1250"/>
      <c r="W21" s="1250"/>
      <c r="X21" s="1250"/>
      <c r="Y21" s="1250"/>
      <c r="Z21" s="1250"/>
      <c r="AA21" s="1250"/>
      <c r="AB21" s="630" t="s">
        <v>635</v>
      </c>
    </row>
    <row r="22" spans="1:33" ht="0.2" customHeight="1">
      <c r="A22" s="1209"/>
      <c r="B22" s="1209"/>
      <c r="C22" s="1209"/>
      <c r="D22" s="1209"/>
      <c r="E22" s="1209">
        <v>1</v>
      </c>
      <c r="F22" s="1055"/>
      <c r="G22" s="1053"/>
      <c r="H22" s="1053"/>
      <c r="I22" s="1047"/>
      <c r="J22" s="1043"/>
      <c r="K22" s="1042"/>
      <c r="L22" s="593"/>
      <c r="M22" s="554"/>
      <c r="N22" s="581"/>
      <c r="O22" s="631"/>
      <c r="P22" s="631"/>
      <c r="Q22" s="631"/>
      <c r="R22" s="631"/>
      <c r="S22" s="631"/>
      <c r="T22" s="631"/>
      <c r="U22" s="631"/>
      <c r="V22" s="631"/>
      <c r="W22" s="631"/>
      <c r="X22" s="631"/>
      <c r="Y22" s="631"/>
      <c r="Z22" s="631"/>
      <c r="AA22" s="508"/>
      <c r="AB22" s="630"/>
    </row>
    <row r="23" spans="1:33" ht="90">
      <c r="A23" s="1209"/>
      <c r="B23" s="1209"/>
      <c r="C23" s="1209"/>
      <c r="D23" s="1209"/>
      <c r="E23" s="1209"/>
      <c r="F23" s="1209">
        <v>1</v>
      </c>
      <c r="G23" s="1053"/>
      <c r="H23" s="1053"/>
      <c r="I23" s="1261"/>
      <c r="J23" s="1043"/>
      <c r="K23" s="1042"/>
      <c r="L23" s="593" t="str">
        <f>mergeValue(A23) &amp;"."&amp; mergeValue(B23)&amp;"."&amp; mergeValue(C23)&amp;"."&amp; mergeValue(D23)&amp;"."&amp; mergeValue(F23)</f>
        <v>1.1.1.1.1</v>
      </c>
      <c r="M23" s="555" t="s">
        <v>10</v>
      </c>
      <c r="N23" s="581"/>
      <c r="O23" s="1212"/>
      <c r="P23" s="1213"/>
      <c r="Q23" s="1213"/>
      <c r="R23" s="1213"/>
      <c r="S23" s="1213"/>
      <c r="T23" s="1213"/>
      <c r="U23" s="1213"/>
      <c r="V23" s="1213"/>
      <c r="W23" s="1213"/>
      <c r="X23" s="1213"/>
      <c r="Y23" s="1213"/>
      <c r="Z23" s="1213"/>
      <c r="AA23" s="1214"/>
      <c r="AB23" s="630" t="s">
        <v>636</v>
      </c>
      <c r="AD23" s="504" t="str">
        <f>strCheckUnique(AE23:AE28)</f>
        <v/>
      </c>
      <c r="AF23" s="504"/>
    </row>
    <row r="24" spans="1:33" ht="135">
      <c r="A24" s="1209"/>
      <c r="B24" s="1209"/>
      <c r="C24" s="1209"/>
      <c r="D24" s="1209"/>
      <c r="E24" s="1209"/>
      <c r="F24" s="1209"/>
      <c r="G24" s="1209">
        <v>1</v>
      </c>
      <c r="H24" s="1053"/>
      <c r="I24" s="1261"/>
      <c r="J24" s="1262"/>
      <c r="K24" s="1049"/>
      <c r="L24" s="593" t="str">
        <f>mergeValue(A24) &amp;"."&amp; mergeValue(B24)&amp;"."&amp; mergeValue(C24)&amp;"."&amp; mergeValue(D24)&amp;"."&amp; mergeValue(F24)&amp;"."&amp; mergeValue(G24)</f>
        <v>1.1.1.1.1.1</v>
      </c>
      <c r="M24" s="1069" t="s">
        <v>651</v>
      </c>
      <c r="N24" s="646"/>
      <c r="O24" s="562"/>
      <c r="P24" s="562"/>
      <c r="Q24" s="562"/>
      <c r="R24" s="493"/>
      <c r="S24" s="1095"/>
      <c r="T24" s="493"/>
      <c r="U24" s="1095"/>
      <c r="V24" s="584" t="str">
        <f>W24 &amp; "-" &amp; Y24</f>
        <v>-</v>
      </c>
      <c r="W24" s="1251"/>
      <c r="X24" s="1216" t="s">
        <v>84</v>
      </c>
      <c r="Y24" s="1251"/>
      <c r="Z24" s="1216" t="s">
        <v>85</v>
      </c>
      <c r="AA24" s="537"/>
      <c r="AB24" s="630" t="s">
        <v>669</v>
      </c>
      <c r="AC24" s="500" t="str">
        <f>strCheckDate(O24:AA24)</f>
        <v/>
      </c>
      <c r="AD24" s="504"/>
      <c r="AE24" s="504" t="str">
        <f>IF(M24="","",M24 )</f>
        <v>горячая вода в системе централизованного теплоснабжения на горячее водоснабжение</v>
      </c>
      <c r="AF24" s="504"/>
      <c r="AG24" s="504"/>
    </row>
    <row r="25" spans="1:33" ht="99" customHeight="1">
      <c r="A25" s="1209"/>
      <c r="B25" s="1209"/>
      <c r="C25" s="1209"/>
      <c r="D25" s="1209"/>
      <c r="E25" s="1209"/>
      <c r="F25" s="1209"/>
      <c r="G25" s="1209"/>
      <c r="H25" s="1053">
        <v>1</v>
      </c>
      <c r="I25" s="1261"/>
      <c r="J25" s="1262"/>
      <c r="K25" s="1049"/>
      <c r="L25" s="593" t="str">
        <f>mergeValue(A25) &amp;"."&amp; mergeValue(B25)&amp;"."&amp; mergeValue(C25)&amp;"."&amp; mergeValue(D25)&amp;"."&amp; mergeValue(F25)&amp;"."&amp; mergeValue(G25)&amp;"."&amp; mergeValue(H25)</f>
        <v>1.1.1.1.1.1.1</v>
      </c>
      <c r="M25" s="1071"/>
      <c r="N25" s="494"/>
      <c r="O25" s="562"/>
      <c r="P25" s="562"/>
      <c r="Q25" s="562"/>
      <c r="R25" s="493"/>
      <c r="S25" s="1095"/>
      <c r="T25" s="493"/>
      <c r="U25" s="1095"/>
      <c r="V25" s="584" t="str">
        <f>W25 &amp; "-" &amp; Y25</f>
        <v>-</v>
      </c>
      <c r="W25" s="1251"/>
      <c r="X25" s="1216"/>
      <c r="Y25" s="1251"/>
      <c r="Z25" s="1216"/>
      <c r="AA25" s="670"/>
      <c r="AB25" s="1226" t="s">
        <v>670</v>
      </c>
      <c r="AC25" s="500" t="str">
        <f>strCheckDate(O25:AA25)</f>
        <v/>
      </c>
      <c r="AF25" s="504"/>
    </row>
    <row r="26" spans="1:33" ht="14.25" hidden="1" customHeight="1">
      <c r="A26" s="1209"/>
      <c r="B26" s="1209"/>
      <c r="C26" s="1209"/>
      <c r="D26" s="1209"/>
      <c r="E26" s="1209"/>
      <c r="F26" s="1209"/>
      <c r="G26" s="1209"/>
      <c r="H26" s="1053"/>
      <c r="I26" s="1261"/>
      <c r="J26" s="1262"/>
      <c r="K26" s="1049"/>
      <c r="L26" s="600"/>
      <c r="M26" s="646"/>
      <c r="N26" s="646"/>
      <c r="O26" s="562"/>
      <c r="P26" s="493"/>
      <c r="Q26" s="493"/>
      <c r="R26" s="493"/>
      <c r="S26" s="493"/>
      <c r="T26" s="493"/>
      <c r="U26" s="559"/>
      <c r="V26" s="584"/>
      <c r="W26" s="1215"/>
      <c r="X26" s="1216"/>
      <c r="Y26" s="1215"/>
      <c r="Z26" s="1216"/>
      <c r="AA26" s="537"/>
      <c r="AB26" s="1227"/>
      <c r="AF26" s="504">
        <f ca="1">OFFSET(AF26,-1,0)</f>
        <v>0</v>
      </c>
    </row>
    <row r="27" spans="1:33" s="475" customFormat="1" ht="15" customHeight="1">
      <c r="A27" s="1209"/>
      <c r="B27" s="1209"/>
      <c r="C27" s="1209"/>
      <c r="D27" s="1209"/>
      <c r="E27" s="1209"/>
      <c r="F27" s="1209"/>
      <c r="G27" s="1209"/>
      <c r="H27" s="1053"/>
      <c r="I27" s="1261"/>
      <c r="J27" s="1262"/>
      <c r="K27" s="1050"/>
      <c r="L27" s="538"/>
      <c r="M27" s="557" t="s">
        <v>41</v>
      </c>
      <c r="N27" s="551"/>
      <c r="O27" s="545"/>
      <c r="P27" s="545"/>
      <c r="Q27" s="545"/>
      <c r="R27" s="545"/>
      <c r="S27" s="545"/>
      <c r="T27" s="545"/>
      <c r="U27" s="545"/>
      <c r="V27" s="545"/>
      <c r="W27" s="563"/>
      <c r="X27" s="564"/>
      <c r="Y27" s="563"/>
      <c r="Z27" s="551"/>
      <c r="AA27" s="560"/>
      <c r="AB27" s="1228"/>
      <c r="AC27" s="501"/>
      <c r="AD27" s="501"/>
      <c r="AE27" s="501"/>
      <c r="AF27" s="501"/>
      <c r="AG27" s="501"/>
    </row>
    <row r="28" spans="1:33" s="475" customFormat="1" ht="15" customHeight="1">
      <c r="A28" s="1209"/>
      <c r="B28" s="1209"/>
      <c r="C28" s="1209"/>
      <c r="D28" s="1209"/>
      <c r="E28" s="1209"/>
      <c r="F28" s="1209"/>
      <c r="G28" s="1053"/>
      <c r="H28" s="1053"/>
      <c r="I28" s="1261"/>
      <c r="J28" s="1051"/>
      <c r="K28" s="1050"/>
      <c r="L28" s="538"/>
      <c r="M28" s="556" t="s">
        <v>25</v>
      </c>
      <c r="N28" s="557"/>
      <c r="O28" s="557"/>
      <c r="P28" s="557"/>
      <c r="Q28" s="557"/>
      <c r="R28" s="557"/>
      <c r="S28" s="557"/>
      <c r="T28" s="557"/>
      <c r="U28" s="557"/>
      <c r="V28" s="557"/>
      <c r="W28" s="557"/>
      <c r="X28" s="557"/>
      <c r="Y28" s="557"/>
      <c r="Z28" s="557"/>
      <c r="AA28" s="557"/>
      <c r="AB28" s="560"/>
      <c r="AC28" s="501"/>
      <c r="AD28" s="501"/>
      <c r="AE28" s="501"/>
      <c r="AF28" s="501"/>
      <c r="AG28" s="501"/>
    </row>
    <row r="29" spans="1:33" s="475" customFormat="1" ht="15" customHeight="1">
      <c r="A29" s="1209"/>
      <c r="B29" s="1209"/>
      <c r="C29" s="1209"/>
      <c r="D29" s="1209"/>
      <c r="E29" s="1209"/>
      <c r="F29" s="1056"/>
      <c r="G29" s="1053"/>
      <c r="H29" s="1053"/>
      <c r="I29" s="1047"/>
      <c r="J29" s="1045"/>
      <c r="K29" s="1050"/>
      <c r="L29" s="538"/>
      <c r="M29" s="551" t="s">
        <v>11</v>
      </c>
      <c r="N29" s="550"/>
      <c r="O29" s="545"/>
      <c r="P29" s="545"/>
      <c r="Q29" s="545"/>
      <c r="R29" s="545"/>
      <c r="S29" s="545"/>
      <c r="T29" s="545"/>
      <c r="U29" s="545"/>
      <c r="V29" s="545"/>
      <c r="W29" s="573"/>
      <c r="X29" s="564"/>
      <c r="Y29" s="563"/>
      <c r="Z29" s="550"/>
      <c r="AA29" s="564"/>
      <c r="AB29" s="560"/>
      <c r="AC29" s="501"/>
      <c r="AD29" s="501"/>
      <c r="AE29" s="501"/>
      <c r="AF29" s="501"/>
      <c r="AG29" s="501"/>
    </row>
    <row r="30" spans="1:33" s="475" customFormat="1" ht="14.25" hidden="1" customHeight="1">
      <c r="A30" s="1209"/>
      <c r="B30" s="1209"/>
      <c r="C30" s="1209"/>
      <c r="D30" s="1055"/>
      <c r="E30" s="1056"/>
      <c r="F30" s="1056"/>
      <c r="G30" s="1053"/>
      <c r="H30" s="1053"/>
      <c r="I30" s="1052"/>
      <c r="J30" s="1045"/>
      <c r="K30" s="1041"/>
      <c r="L30" s="538"/>
      <c r="M30" s="551"/>
      <c r="N30" s="551"/>
      <c r="O30" s="551"/>
      <c r="P30" s="551"/>
      <c r="Q30" s="551"/>
      <c r="R30" s="551"/>
      <c r="S30" s="551"/>
      <c r="T30" s="551"/>
      <c r="U30" s="551"/>
      <c r="V30" s="551"/>
      <c r="W30" s="551"/>
      <c r="X30" s="551"/>
      <c r="Y30" s="551"/>
      <c r="Z30" s="551"/>
      <c r="AA30" s="551"/>
      <c r="AB30" s="560"/>
      <c r="AC30" s="501"/>
      <c r="AD30" s="501"/>
      <c r="AE30" s="501"/>
      <c r="AF30" s="501"/>
      <c r="AG30" s="501"/>
    </row>
    <row r="31" spans="1:33" s="989" customFormat="1">
      <c r="A31" s="1209"/>
      <c r="B31" s="1209"/>
      <c r="C31" s="1209"/>
      <c r="D31" s="1057"/>
      <c r="E31" s="1057"/>
      <c r="F31" s="1057"/>
      <c r="G31" s="1058"/>
      <c r="H31" s="1057"/>
      <c r="I31" s="1050"/>
      <c r="J31" s="1045"/>
      <c r="K31" s="1050"/>
      <c r="L31" s="688"/>
      <c r="M31" s="1040" t="s">
        <v>17</v>
      </c>
      <c r="N31" s="1001"/>
      <c r="O31" s="1001"/>
      <c r="P31" s="1001"/>
      <c r="Q31" s="1001"/>
      <c r="R31" s="1001"/>
      <c r="S31" s="1001"/>
      <c r="T31" s="1001"/>
      <c r="U31" s="1001"/>
      <c r="V31" s="1001"/>
      <c r="W31" s="1001"/>
      <c r="X31" s="1001"/>
      <c r="Y31" s="1001"/>
      <c r="Z31" s="1001"/>
      <c r="AA31" s="1001"/>
      <c r="AB31" s="762"/>
      <c r="AC31" s="1010"/>
      <c r="AD31" s="1010"/>
      <c r="AE31" s="1010"/>
      <c r="AF31" s="1010"/>
      <c r="AG31" s="1010"/>
    </row>
    <row r="32" spans="1:33" s="475" customFormat="1" ht="15" customHeight="1">
      <c r="A32" s="1209"/>
      <c r="B32" s="1209"/>
      <c r="C32" s="1057"/>
      <c r="D32" s="1057"/>
      <c r="E32" s="1057"/>
      <c r="F32" s="1057"/>
      <c r="G32" s="1058"/>
      <c r="H32" s="1057"/>
      <c r="I32" s="1050"/>
      <c r="J32" s="1045"/>
      <c r="K32" s="1050"/>
      <c r="L32" s="538"/>
      <c r="M32" s="549" t="s">
        <v>18</v>
      </c>
      <c r="N32" s="549"/>
      <c r="O32" s="545"/>
      <c r="P32" s="545"/>
      <c r="Q32" s="545"/>
      <c r="R32" s="545"/>
      <c r="S32" s="545"/>
      <c r="T32" s="545"/>
      <c r="U32" s="545"/>
      <c r="V32" s="545"/>
      <c r="W32" s="573"/>
      <c r="X32" s="564"/>
      <c r="Y32" s="563"/>
      <c r="Z32" s="549"/>
      <c r="AA32" s="564"/>
      <c r="AB32" s="560"/>
      <c r="AC32" s="501"/>
      <c r="AD32" s="501"/>
      <c r="AE32" s="501"/>
      <c r="AF32" s="501"/>
      <c r="AG32" s="501"/>
    </row>
    <row r="33" spans="1:33" s="475" customFormat="1" ht="15" customHeight="1">
      <c r="A33" s="1209"/>
      <c r="B33" s="1057"/>
      <c r="C33" s="1057"/>
      <c r="D33" s="1057"/>
      <c r="E33" s="1057"/>
      <c r="F33" s="1057"/>
      <c r="G33" s="1058"/>
      <c r="H33" s="1057"/>
      <c r="I33" s="1050"/>
      <c r="J33" s="1045"/>
      <c r="K33" s="1050"/>
      <c r="L33" s="538"/>
      <c r="M33" s="558" t="s">
        <v>19</v>
      </c>
      <c r="N33" s="549"/>
      <c r="O33" s="545"/>
      <c r="P33" s="545"/>
      <c r="Q33" s="545"/>
      <c r="R33" s="545"/>
      <c r="S33" s="545"/>
      <c r="T33" s="545"/>
      <c r="U33" s="545"/>
      <c r="V33" s="545"/>
      <c r="W33" s="573"/>
      <c r="X33" s="564"/>
      <c r="Y33" s="563"/>
      <c r="Z33" s="549"/>
      <c r="AA33" s="564"/>
      <c r="AB33" s="560"/>
      <c r="AC33" s="501"/>
      <c r="AD33" s="501"/>
      <c r="AE33" s="501"/>
      <c r="AF33" s="501"/>
      <c r="AG33" s="501"/>
    </row>
    <row r="34" spans="1:33" s="475" customFormat="1" ht="15" customHeight="1">
      <c r="A34" s="1052"/>
      <c r="B34" s="1052"/>
      <c r="C34" s="1052"/>
      <c r="D34" s="1052"/>
      <c r="E34" s="1052"/>
      <c r="F34" s="1052"/>
      <c r="G34" s="1059"/>
      <c r="H34" s="1052"/>
      <c r="I34" s="1044"/>
      <c r="J34" s="1045"/>
      <c r="K34" s="1041"/>
      <c r="L34" s="538"/>
      <c r="M34" s="565" t="s">
        <v>309</v>
      </c>
      <c r="N34" s="549"/>
      <c r="O34" s="545"/>
      <c r="P34" s="545"/>
      <c r="Q34" s="545"/>
      <c r="R34" s="545"/>
      <c r="S34" s="545"/>
      <c r="T34" s="545"/>
      <c r="U34" s="545"/>
      <c r="V34" s="545"/>
      <c r="W34" s="573"/>
      <c r="X34" s="564"/>
      <c r="Y34" s="563"/>
      <c r="Z34" s="549"/>
      <c r="AA34" s="564"/>
      <c r="AB34" s="560"/>
      <c r="AC34" s="501"/>
      <c r="AD34" s="501"/>
      <c r="AE34" s="501"/>
      <c r="AF34" s="501"/>
      <c r="AG34" s="501"/>
    </row>
    <row r="35" spans="1:33" ht="3" customHeight="1">
      <c r="L35" s="485"/>
      <c r="M35" s="485"/>
      <c r="N35" s="485"/>
      <c r="O35" s="485"/>
      <c r="P35" s="485"/>
      <c r="Q35" s="485"/>
      <c r="R35" s="485"/>
      <c r="S35" s="485"/>
      <c r="T35" s="485"/>
      <c r="U35" s="485"/>
      <c r="V35" s="485"/>
      <c r="W35" s="485"/>
      <c r="X35" s="485"/>
      <c r="Y35" s="485"/>
      <c r="Z35" s="485"/>
    </row>
    <row r="36" spans="1:33" ht="89.25" customHeight="1">
      <c r="L36" s="1">
        <v>1</v>
      </c>
      <c r="M36" s="1202" t="s">
        <v>673</v>
      </c>
      <c r="N36" s="1202"/>
      <c r="O36" s="1202"/>
      <c r="P36" s="1202"/>
      <c r="Q36" s="1202"/>
      <c r="R36" s="1202"/>
      <c r="S36" s="1202"/>
      <c r="T36" s="1202"/>
      <c r="U36" s="1202"/>
      <c r="V36" s="1202"/>
      <c r="W36" s="1202"/>
    </row>
  </sheetData>
  <sheetProtection password="FA9C" sheet="1" objects="1" scenarios="1" formatColumns="0" formatRows="0"/>
  <dataConsolidate/>
  <mergeCells count="41">
    <mergeCell ref="A18:A33"/>
    <mergeCell ref="B19:B32"/>
    <mergeCell ref="C20:C31"/>
    <mergeCell ref="D21:D29"/>
    <mergeCell ref="G24:G27"/>
    <mergeCell ref="E22:E29"/>
    <mergeCell ref="F23:F28"/>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Z24:Z26"/>
    <mergeCell ref="O9:T9"/>
    <mergeCell ref="O10:T10"/>
    <mergeCell ref="L5:T5"/>
    <mergeCell ref="O7:T7"/>
    <mergeCell ref="O8:T8"/>
    <mergeCell ref="O12:Z12"/>
    <mergeCell ref="L14:L16"/>
    <mergeCell ref="L13:AA13"/>
    <mergeCell ref="O21:AA21"/>
    <mergeCell ref="O23:AA23"/>
    <mergeCell ref="W24:W26"/>
    <mergeCell ref="X24:X26"/>
    <mergeCell ref="AB13:AB16"/>
    <mergeCell ref="X16:Y16"/>
    <mergeCell ref="O18:AA18"/>
    <mergeCell ref="O19:AA19"/>
    <mergeCell ref="O20:AA20"/>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209</v>
      </c>
    </row>
    <row r="2" spans="1:20" ht="22.5">
      <c r="F2" s="1203" t="s">
        <v>492</v>
      </c>
      <c r="G2" s="1204"/>
      <c r="H2" s="1205"/>
      <c r="I2" s="434"/>
    </row>
    <row r="3" spans="1:20" ht="3" customHeight="1"/>
    <row r="4" spans="1:20" s="190" customFormat="1" ht="11.25">
      <c r="A4" s="213"/>
      <c r="B4" s="213"/>
      <c r="C4" s="213"/>
      <c r="D4" s="213"/>
      <c r="F4" s="1161" t="s">
        <v>454</v>
      </c>
      <c r="G4" s="1161"/>
      <c r="H4" s="1161"/>
      <c r="I4" s="1206" t="s">
        <v>455</v>
      </c>
      <c r="J4" s="213"/>
      <c r="K4" s="213"/>
      <c r="L4" s="213"/>
      <c r="M4" s="213"/>
      <c r="N4" s="213"/>
      <c r="O4" s="213"/>
      <c r="P4" s="213"/>
      <c r="Q4" s="213"/>
      <c r="R4" s="213"/>
      <c r="S4" s="213"/>
      <c r="T4" s="213"/>
    </row>
    <row r="5" spans="1:20" s="190" customFormat="1" ht="11.25" customHeight="1">
      <c r="A5" s="213"/>
      <c r="B5" s="213"/>
      <c r="C5" s="213"/>
      <c r="D5" s="213"/>
      <c r="F5" s="317" t="s">
        <v>92</v>
      </c>
      <c r="G5" s="335" t="s">
        <v>457</v>
      </c>
      <c r="H5" s="316" t="s">
        <v>442</v>
      </c>
      <c r="I5" s="1206"/>
      <c r="J5" s="213"/>
      <c r="K5" s="213"/>
      <c r="L5" s="213"/>
      <c r="M5" s="213"/>
      <c r="N5" s="213"/>
      <c r="O5" s="213"/>
      <c r="P5" s="213"/>
      <c r="Q5" s="213"/>
      <c r="R5" s="213"/>
      <c r="S5" s="213"/>
      <c r="T5" s="213"/>
    </row>
    <row r="6" spans="1:20" s="190" customFormat="1" ht="12" customHeight="1">
      <c r="A6" s="213"/>
      <c r="B6" s="213"/>
      <c r="C6" s="213"/>
      <c r="D6" s="213"/>
      <c r="F6" s="318" t="s">
        <v>93</v>
      </c>
      <c r="G6" s="320">
        <v>2</v>
      </c>
      <c r="H6" s="321">
        <v>3</v>
      </c>
      <c r="I6" s="319">
        <v>4</v>
      </c>
      <c r="J6" s="213">
        <v>4</v>
      </c>
      <c r="K6" s="213"/>
      <c r="L6" s="213"/>
      <c r="M6" s="213"/>
      <c r="N6" s="213"/>
      <c r="O6" s="213"/>
      <c r="P6" s="213"/>
      <c r="Q6" s="213"/>
      <c r="R6" s="213"/>
      <c r="S6" s="213"/>
      <c r="T6" s="213"/>
    </row>
    <row r="7" spans="1:20" s="190" customFormat="1" ht="18.75">
      <c r="A7" s="213"/>
      <c r="B7" s="213"/>
      <c r="C7" s="213"/>
      <c r="D7" s="213"/>
      <c r="F7" s="333">
        <v>1</v>
      </c>
      <c r="G7" s="415" t="s">
        <v>493</v>
      </c>
      <c r="H7" s="315" t="str">
        <f>IF(dateCh="","",dateCh)</f>
        <v>26.12.2018</v>
      </c>
      <c r="I7" s="196" t="s">
        <v>494</v>
      </c>
      <c r="J7" s="332"/>
      <c r="K7" s="213"/>
      <c r="L7" s="213"/>
      <c r="M7" s="213"/>
      <c r="N7" s="213"/>
      <c r="O7" s="213"/>
      <c r="P7" s="213"/>
      <c r="Q7" s="213"/>
      <c r="R7" s="213"/>
      <c r="S7" s="213"/>
      <c r="T7" s="213"/>
    </row>
    <row r="8" spans="1:20" s="190" customFormat="1" ht="45">
      <c r="A8" s="1207">
        <v>1</v>
      </c>
      <c r="B8" s="213"/>
      <c r="C8" s="213"/>
      <c r="D8" s="213"/>
      <c r="F8" s="333" t="str">
        <f>"2." &amp;mergeValue(A8)</f>
        <v>2.1</v>
      </c>
      <c r="G8" s="415" t="s">
        <v>495</v>
      </c>
      <c r="H8" s="315"/>
      <c r="I8" s="196" t="s">
        <v>591</v>
      </c>
      <c r="J8" s="332"/>
      <c r="K8" s="213"/>
      <c r="L8" s="213"/>
      <c r="M8" s="213"/>
      <c r="N8" s="213"/>
      <c r="O8" s="213"/>
      <c r="P8" s="213"/>
      <c r="Q8" s="213"/>
      <c r="R8" s="213"/>
      <c r="S8" s="213"/>
      <c r="T8" s="213"/>
    </row>
    <row r="9" spans="1:20" s="190" customFormat="1" ht="22.5">
      <c r="A9" s="1207"/>
      <c r="B9" s="213"/>
      <c r="C9" s="213"/>
      <c r="D9" s="213"/>
      <c r="F9" s="333" t="str">
        <f>"3." &amp;mergeValue(A9)</f>
        <v>3.1</v>
      </c>
      <c r="G9" s="415" t="s">
        <v>496</v>
      </c>
      <c r="H9" s="315"/>
      <c r="I9" s="196" t="s">
        <v>589</v>
      </c>
      <c r="J9" s="332"/>
      <c r="K9" s="213"/>
      <c r="L9" s="213"/>
      <c r="M9" s="213"/>
      <c r="N9" s="213"/>
      <c r="O9" s="213"/>
      <c r="P9" s="213"/>
      <c r="Q9" s="213"/>
      <c r="R9" s="213"/>
      <c r="S9" s="213"/>
      <c r="T9" s="213"/>
    </row>
    <row r="10" spans="1:20" s="190" customFormat="1" ht="22.5">
      <c r="A10" s="1207"/>
      <c r="B10" s="213"/>
      <c r="C10" s="213"/>
      <c r="D10" s="213"/>
      <c r="F10" s="333" t="str">
        <f>"4."&amp;mergeValue(A10)</f>
        <v>4.1</v>
      </c>
      <c r="G10" s="415" t="s">
        <v>497</v>
      </c>
      <c r="H10" s="316" t="s">
        <v>458</v>
      </c>
      <c r="I10" s="196"/>
      <c r="J10" s="332"/>
      <c r="K10" s="213"/>
      <c r="L10" s="213"/>
      <c r="M10" s="213"/>
      <c r="N10" s="213"/>
      <c r="O10" s="213"/>
      <c r="P10" s="213"/>
      <c r="Q10" s="213"/>
      <c r="R10" s="213"/>
      <c r="S10" s="213"/>
      <c r="T10" s="213"/>
    </row>
    <row r="11" spans="1:20" s="190" customFormat="1" ht="18.75">
      <c r="A11" s="1207"/>
      <c r="B11" s="1207">
        <v>1</v>
      </c>
      <c r="C11" s="342"/>
      <c r="D11" s="342"/>
      <c r="F11" s="333" t="str">
        <f>"4."&amp;mergeValue(A11) &amp;"."&amp;mergeValue(B11)</f>
        <v>4.1.1</v>
      </c>
      <c r="G11" s="322" t="s">
        <v>593</v>
      </c>
      <c r="H11" s="315" t="str">
        <f>IF(region_name="","",region_name)</f>
        <v>Ростовская область</v>
      </c>
      <c r="I11" s="196" t="s">
        <v>500</v>
      </c>
      <c r="J11" s="332"/>
      <c r="K11" s="213"/>
      <c r="L11" s="213"/>
      <c r="M11" s="213"/>
      <c r="N11" s="213"/>
      <c r="O11" s="213"/>
      <c r="P11" s="213"/>
      <c r="Q11" s="213"/>
      <c r="R11" s="213"/>
      <c r="S11" s="213"/>
      <c r="T11" s="213"/>
    </row>
    <row r="12" spans="1:20" s="190" customFormat="1" ht="22.5">
      <c r="A12" s="1207"/>
      <c r="B12" s="1207"/>
      <c r="C12" s="1207">
        <v>1</v>
      </c>
      <c r="D12" s="342"/>
      <c r="F12" s="333" t="str">
        <f>"4."&amp;mergeValue(A12) &amp;"."&amp;mergeValue(B12)&amp;"."&amp;mergeValue(C12)</f>
        <v>4.1.1.1</v>
      </c>
      <c r="G12" s="339" t="s">
        <v>498</v>
      </c>
      <c r="H12" s="315"/>
      <c r="I12" s="196" t="s">
        <v>501</v>
      </c>
      <c r="J12" s="332"/>
      <c r="K12" s="213"/>
      <c r="L12" s="213"/>
      <c r="M12" s="213"/>
      <c r="N12" s="213"/>
      <c r="O12" s="213"/>
      <c r="P12" s="213"/>
      <c r="Q12" s="213"/>
      <c r="R12" s="213"/>
      <c r="S12" s="213"/>
      <c r="T12" s="213"/>
    </row>
    <row r="13" spans="1:20" s="190" customFormat="1" ht="39" customHeight="1">
      <c r="A13" s="1207"/>
      <c r="B13" s="1207"/>
      <c r="C13" s="1207"/>
      <c r="D13" s="342">
        <v>1</v>
      </c>
      <c r="F13" s="333" t="str">
        <f>"4."&amp;mergeValue(A13) &amp;"."&amp;mergeValue(B13)&amp;"."&amp;mergeValue(C13)&amp;"."&amp;mergeValue(D13)</f>
        <v>4.1.1.1.1</v>
      </c>
      <c r="G13" s="418" t="s">
        <v>499</v>
      </c>
      <c r="H13" s="315"/>
      <c r="I13" s="1208" t="s">
        <v>592</v>
      </c>
      <c r="J13" s="332"/>
      <c r="K13" s="213"/>
      <c r="L13" s="213"/>
      <c r="M13" s="213"/>
      <c r="N13" s="213"/>
      <c r="O13" s="213"/>
      <c r="P13" s="213"/>
      <c r="Q13" s="213"/>
      <c r="R13" s="213"/>
      <c r="S13" s="213"/>
      <c r="T13" s="213"/>
    </row>
    <row r="14" spans="1:20" s="190" customFormat="1" ht="18.75">
      <c r="A14" s="1207"/>
      <c r="B14" s="1207"/>
      <c r="C14" s="1207"/>
      <c r="D14" s="342"/>
      <c r="F14" s="336"/>
      <c r="G14" s="150" t="s">
        <v>4</v>
      </c>
      <c r="H14" s="341"/>
      <c r="I14" s="1208"/>
      <c r="J14" s="332"/>
      <c r="K14" s="213"/>
      <c r="L14" s="213"/>
      <c r="M14" s="213"/>
      <c r="N14" s="213"/>
      <c r="O14" s="213"/>
      <c r="P14" s="213"/>
      <c r="Q14" s="213"/>
      <c r="R14" s="213"/>
      <c r="S14" s="213"/>
      <c r="T14" s="213"/>
    </row>
    <row r="15" spans="1:20" s="190" customFormat="1" ht="18.75">
      <c r="A15" s="1207"/>
      <c r="B15" s="1207"/>
      <c r="C15" s="342"/>
      <c r="D15" s="342"/>
      <c r="F15" s="336"/>
      <c r="G15" s="149" t="s">
        <v>403</v>
      </c>
      <c r="H15" s="337"/>
      <c r="I15" s="338"/>
      <c r="J15" s="332"/>
      <c r="K15" s="213"/>
      <c r="L15" s="213"/>
      <c r="M15" s="213"/>
      <c r="N15" s="213"/>
      <c r="O15" s="213"/>
      <c r="P15" s="213"/>
      <c r="Q15" s="213"/>
      <c r="R15" s="213"/>
      <c r="S15" s="213"/>
      <c r="T15" s="213"/>
    </row>
    <row r="16" spans="1:20" s="190" customFormat="1" ht="18.75">
      <c r="A16" s="1207"/>
      <c r="B16" s="213"/>
      <c r="C16" s="213"/>
      <c r="D16" s="213"/>
      <c r="F16" s="336"/>
      <c r="G16" s="155" t="s">
        <v>507</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506</v>
      </c>
      <c r="H17" s="337"/>
      <c r="I17" s="338"/>
      <c r="J17" s="332"/>
      <c r="K17" s="213"/>
      <c r="L17" s="213"/>
      <c r="M17" s="213"/>
      <c r="N17" s="213"/>
      <c r="O17" s="213"/>
      <c r="P17" s="213"/>
      <c r="Q17" s="213"/>
      <c r="R17" s="213"/>
      <c r="S17" s="213"/>
      <c r="T17" s="213"/>
    </row>
    <row r="18" spans="1:20" s="324" customFormat="1" ht="3" customHeight="1">
      <c r="A18" s="325"/>
      <c r="B18" s="325"/>
      <c r="C18" s="325"/>
      <c r="D18" s="325"/>
      <c r="F18" s="323"/>
      <c r="G18" s="416"/>
      <c r="H18" s="417"/>
      <c r="I18" s="225"/>
      <c r="J18" s="325"/>
      <c r="K18" s="325"/>
      <c r="L18" s="325"/>
      <c r="M18" s="325"/>
      <c r="N18" s="325"/>
      <c r="O18" s="325"/>
      <c r="P18" s="325"/>
      <c r="Q18" s="325"/>
      <c r="R18" s="325"/>
      <c r="S18" s="325"/>
      <c r="T18" s="325"/>
    </row>
    <row r="19" spans="1:20" s="324" customFormat="1" ht="15" customHeight="1">
      <c r="A19" s="325"/>
      <c r="B19" s="325"/>
      <c r="C19" s="325"/>
      <c r="D19" s="325"/>
      <c r="F19" s="323"/>
      <c r="G19" s="1202" t="s">
        <v>594</v>
      </c>
      <c r="H19" s="1202"/>
      <c r="I19" s="225"/>
      <c r="J19" s="325"/>
      <c r="K19" s="325"/>
      <c r="L19" s="325"/>
      <c r="M19" s="325"/>
      <c r="N19" s="325"/>
      <c r="O19" s="325"/>
      <c r="P19" s="325"/>
      <c r="Q19" s="325"/>
      <c r="R19" s="325"/>
      <c r="S19" s="325"/>
      <c r="T19" s="32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0" hidden="1" customWidth="1"/>
    <col min="7" max="8" width="7" style="506" hidden="1" customWidth="1"/>
    <col min="9" max="9" width="3.7109375" style="483" customWidth="1"/>
    <col min="10" max="11" width="3.7109375" style="482" customWidth="1"/>
    <col min="12" max="12" width="12.7109375" style="476" customWidth="1"/>
    <col min="13" max="13" width="47.42578125" style="476" customWidth="1"/>
    <col min="14" max="16" width="3.7109375" style="476" customWidth="1"/>
    <col min="17" max="17" width="23.7109375" style="476" customWidth="1"/>
    <col min="18" max="20" width="3.7109375" style="476" customWidth="1"/>
    <col min="21" max="21" width="23.7109375" style="476" customWidth="1"/>
    <col min="22" max="24" width="3.7109375" style="476" customWidth="1"/>
    <col min="25" max="27" width="23.7109375" style="476" customWidth="1"/>
    <col min="28" max="28" width="11.7109375" style="476" customWidth="1"/>
    <col min="29" max="29" width="3.7109375" style="476" customWidth="1"/>
    <col min="30" max="30" width="11.7109375" style="476" customWidth="1"/>
    <col min="31" max="31" width="8.5703125" style="476" hidden="1" customWidth="1"/>
    <col min="32" max="32" width="4.7109375" style="476" customWidth="1"/>
    <col min="33" max="33" width="115.7109375" style="476" customWidth="1"/>
    <col min="34" max="35" width="10.5703125" style="500"/>
    <col min="36" max="36" width="13.42578125" style="500" customWidth="1"/>
    <col min="37" max="37" width="10.5703125" style="500"/>
    <col min="38" max="246" width="10.5703125" style="476"/>
    <col min="247" max="254" width="0" style="476" hidden="1" customWidth="1"/>
    <col min="255" max="257" width="3.7109375" style="476" customWidth="1"/>
    <col min="258" max="258" width="12.7109375" style="476" customWidth="1"/>
    <col min="259" max="259" width="47.42578125" style="476" customWidth="1"/>
    <col min="260" max="260" width="5.5703125" style="476" customWidth="1"/>
    <col min="261" max="262" width="3.7109375" style="476" customWidth="1"/>
    <col min="263" max="263" width="22" style="476" customWidth="1"/>
    <col min="264" max="264" width="5.5703125" style="476" customWidth="1"/>
    <col min="265" max="266" width="3.7109375" style="476" customWidth="1"/>
    <col min="267" max="267" width="22" style="476" customWidth="1"/>
    <col min="268" max="268" width="5.5703125" style="476" customWidth="1"/>
    <col min="269" max="270" width="3.7109375" style="476" customWidth="1"/>
    <col min="271" max="271" width="22" style="476" customWidth="1"/>
    <col min="272" max="273" width="15.7109375" style="476" customWidth="1"/>
    <col min="274" max="274" width="11.7109375" style="476" customWidth="1"/>
    <col min="275" max="275" width="6.42578125" style="476" bestFit="1" customWidth="1"/>
    <col min="276" max="276" width="11.7109375" style="476" customWidth="1"/>
    <col min="277" max="277" width="0" style="476" hidden="1" customWidth="1"/>
    <col min="278" max="278" width="3.7109375" style="476" customWidth="1"/>
    <col min="279" max="279" width="11.140625" style="476" bestFit="1" customWidth="1"/>
    <col min="280" max="281" width="10.5703125" style="476"/>
    <col min="282" max="282" width="13.42578125" style="476" customWidth="1"/>
    <col min="283" max="502" width="10.5703125" style="476"/>
    <col min="503" max="510" width="0" style="476" hidden="1" customWidth="1"/>
    <col min="511" max="513" width="3.7109375" style="476" customWidth="1"/>
    <col min="514" max="514" width="12.7109375" style="476" customWidth="1"/>
    <col min="515" max="515" width="47.42578125" style="476" customWidth="1"/>
    <col min="516" max="516" width="5.5703125" style="476" customWidth="1"/>
    <col min="517" max="518" width="3.7109375" style="476" customWidth="1"/>
    <col min="519" max="519" width="22" style="476" customWidth="1"/>
    <col min="520" max="520" width="5.5703125" style="476" customWidth="1"/>
    <col min="521" max="522" width="3.7109375" style="476" customWidth="1"/>
    <col min="523" max="523" width="22" style="476" customWidth="1"/>
    <col min="524" max="524" width="5.5703125" style="476" customWidth="1"/>
    <col min="525" max="526" width="3.7109375" style="476" customWidth="1"/>
    <col min="527" max="527" width="22" style="476" customWidth="1"/>
    <col min="528" max="529" width="15.7109375" style="476" customWidth="1"/>
    <col min="530" max="530" width="11.7109375" style="476" customWidth="1"/>
    <col min="531" max="531" width="6.42578125" style="476" bestFit="1" customWidth="1"/>
    <col min="532" max="532" width="11.7109375" style="476" customWidth="1"/>
    <col min="533" max="533" width="0" style="476" hidden="1" customWidth="1"/>
    <col min="534" max="534" width="3.7109375" style="476" customWidth="1"/>
    <col min="535" max="535" width="11.140625" style="476" bestFit="1" customWidth="1"/>
    <col min="536" max="537" width="10.5703125" style="476"/>
    <col min="538" max="538" width="13.42578125" style="476" customWidth="1"/>
    <col min="539" max="758" width="10.5703125" style="476"/>
    <col min="759" max="766" width="0" style="476" hidden="1" customWidth="1"/>
    <col min="767" max="769" width="3.7109375" style="476" customWidth="1"/>
    <col min="770" max="770" width="12.7109375" style="476" customWidth="1"/>
    <col min="771" max="771" width="47.42578125" style="476" customWidth="1"/>
    <col min="772" max="772" width="5.5703125" style="476" customWidth="1"/>
    <col min="773" max="774" width="3.7109375" style="476" customWidth="1"/>
    <col min="775" max="775" width="22" style="476" customWidth="1"/>
    <col min="776" max="776" width="5.5703125" style="476" customWidth="1"/>
    <col min="777" max="778" width="3.7109375" style="476" customWidth="1"/>
    <col min="779" max="779" width="22" style="476" customWidth="1"/>
    <col min="780" max="780" width="5.5703125" style="476" customWidth="1"/>
    <col min="781" max="782" width="3.7109375" style="476" customWidth="1"/>
    <col min="783" max="783" width="22" style="476" customWidth="1"/>
    <col min="784" max="785" width="15.7109375" style="476" customWidth="1"/>
    <col min="786" max="786" width="11.7109375" style="476" customWidth="1"/>
    <col min="787" max="787" width="6.42578125" style="476" bestFit="1" customWidth="1"/>
    <col min="788" max="788" width="11.7109375" style="476" customWidth="1"/>
    <col min="789" max="789" width="0" style="476" hidden="1" customWidth="1"/>
    <col min="790" max="790" width="3.7109375" style="476" customWidth="1"/>
    <col min="791" max="791" width="11.140625" style="476" bestFit="1" customWidth="1"/>
    <col min="792" max="793" width="10.5703125" style="476"/>
    <col min="794" max="794" width="13.42578125" style="476" customWidth="1"/>
    <col min="795"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5.5703125" style="476" customWidth="1"/>
    <col min="1029" max="1030" width="3.7109375" style="476" customWidth="1"/>
    <col min="1031" max="1031" width="22" style="476" customWidth="1"/>
    <col min="1032" max="1032" width="5.5703125" style="476" customWidth="1"/>
    <col min="1033" max="1034" width="3.7109375" style="476" customWidth="1"/>
    <col min="1035" max="1035" width="22" style="476" customWidth="1"/>
    <col min="1036" max="1036" width="5.5703125" style="476" customWidth="1"/>
    <col min="1037" max="1038" width="3.7109375" style="476" customWidth="1"/>
    <col min="1039" max="1039" width="22" style="476" customWidth="1"/>
    <col min="1040" max="1041" width="15.7109375" style="476" customWidth="1"/>
    <col min="1042" max="1042" width="11.7109375" style="476" customWidth="1"/>
    <col min="1043" max="1043" width="6.42578125" style="476" bestFit="1" customWidth="1"/>
    <col min="1044" max="1044" width="11.7109375" style="476" customWidth="1"/>
    <col min="1045" max="1045" width="0" style="476" hidden="1" customWidth="1"/>
    <col min="1046" max="1046" width="3.7109375" style="476" customWidth="1"/>
    <col min="1047" max="1047" width="11.140625" style="476" bestFit="1" customWidth="1"/>
    <col min="1048" max="1049" width="10.5703125" style="476"/>
    <col min="1050" max="1050" width="13.42578125" style="476" customWidth="1"/>
    <col min="1051"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5.5703125" style="476" customWidth="1"/>
    <col min="1285" max="1286" width="3.7109375" style="476" customWidth="1"/>
    <col min="1287" max="1287" width="22" style="476" customWidth="1"/>
    <col min="1288" max="1288" width="5.5703125" style="476" customWidth="1"/>
    <col min="1289" max="1290" width="3.7109375" style="476" customWidth="1"/>
    <col min="1291" max="1291" width="22" style="476" customWidth="1"/>
    <col min="1292" max="1292" width="5.5703125" style="476" customWidth="1"/>
    <col min="1293" max="1294" width="3.7109375" style="476" customWidth="1"/>
    <col min="1295" max="1295" width="22" style="476" customWidth="1"/>
    <col min="1296" max="1297" width="15.7109375" style="476" customWidth="1"/>
    <col min="1298" max="1298" width="11.7109375" style="476" customWidth="1"/>
    <col min="1299" max="1299" width="6.42578125" style="476" bestFit="1" customWidth="1"/>
    <col min="1300" max="1300" width="11.7109375" style="476" customWidth="1"/>
    <col min="1301" max="1301" width="0" style="476" hidden="1" customWidth="1"/>
    <col min="1302" max="1302" width="3.7109375" style="476" customWidth="1"/>
    <col min="1303" max="1303" width="11.140625" style="476" bestFit="1" customWidth="1"/>
    <col min="1304" max="1305" width="10.5703125" style="476"/>
    <col min="1306" max="1306" width="13.42578125" style="476" customWidth="1"/>
    <col min="1307"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5.5703125" style="476" customWidth="1"/>
    <col min="1541" max="1542" width="3.7109375" style="476" customWidth="1"/>
    <col min="1543" max="1543" width="22" style="476" customWidth="1"/>
    <col min="1544" max="1544" width="5.5703125" style="476" customWidth="1"/>
    <col min="1545" max="1546" width="3.7109375" style="476" customWidth="1"/>
    <col min="1547" max="1547" width="22" style="476" customWidth="1"/>
    <col min="1548" max="1548" width="5.5703125" style="476" customWidth="1"/>
    <col min="1549" max="1550" width="3.7109375" style="476" customWidth="1"/>
    <col min="1551" max="1551" width="22" style="476" customWidth="1"/>
    <col min="1552" max="1553" width="15.7109375" style="476" customWidth="1"/>
    <col min="1554" max="1554" width="11.7109375" style="476" customWidth="1"/>
    <col min="1555" max="1555" width="6.42578125" style="476" bestFit="1" customWidth="1"/>
    <col min="1556" max="1556" width="11.7109375" style="476" customWidth="1"/>
    <col min="1557" max="1557" width="0" style="476" hidden="1" customWidth="1"/>
    <col min="1558" max="1558" width="3.7109375" style="476" customWidth="1"/>
    <col min="1559" max="1559" width="11.140625" style="476" bestFit="1" customWidth="1"/>
    <col min="1560" max="1561" width="10.5703125" style="476"/>
    <col min="1562" max="1562" width="13.42578125" style="476" customWidth="1"/>
    <col min="1563"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5.5703125" style="476" customWidth="1"/>
    <col min="1797" max="1798" width="3.7109375" style="476" customWidth="1"/>
    <col min="1799" max="1799" width="22" style="476" customWidth="1"/>
    <col min="1800" max="1800" width="5.5703125" style="476" customWidth="1"/>
    <col min="1801" max="1802" width="3.7109375" style="476" customWidth="1"/>
    <col min="1803" max="1803" width="22" style="476" customWidth="1"/>
    <col min="1804" max="1804" width="5.5703125" style="476" customWidth="1"/>
    <col min="1805" max="1806" width="3.7109375" style="476" customWidth="1"/>
    <col min="1807" max="1807" width="22" style="476" customWidth="1"/>
    <col min="1808" max="1809" width="15.7109375" style="476" customWidth="1"/>
    <col min="1810" max="1810" width="11.7109375" style="476" customWidth="1"/>
    <col min="1811" max="1811" width="6.42578125" style="476" bestFit="1" customWidth="1"/>
    <col min="1812" max="1812" width="11.7109375" style="476" customWidth="1"/>
    <col min="1813" max="1813" width="0" style="476" hidden="1" customWidth="1"/>
    <col min="1814" max="1814" width="3.7109375" style="476" customWidth="1"/>
    <col min="1815" max="1815" width="11.140625" style="476" bestFit="1" customWidth="1"/>
    <col min="1816" max="1817" width="10.5703125" style="476"/>
    <col min="1818" max="1818" width="13.42578125" style="476" customWidth="1"/>
    <col min="1819"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5.5703125" style="476" customWidth="1"/>
    <col min="2053" max="2054" width="3.7109375" style="476" customWidth="1"/>
    <col min="2055" max="2055" width="22" style="476" customWidth="1"/>
    <col min="2056" max="2056" width="5.5703125" style="476" customWidth="1"/>
    <col min="2057" max="2058" width="3.7109375" style="476" customWidth="1"/>
    <col min="2059" max="2059" width="22" style="476" customWidth="1"/>
    <col min="2060" max="2060" width="5.5703125" style="476" customWidth="1"/>
    <col min="2061" max="2062" width="3.7109375" style="476" customWidth="1"/>
    <col min="2063" max="2063" width="22" style="476" customWidth="1"/>
    <col min="2064" max="2065" width="15.7109375" style="476" customWidth="1"/>
    <col min="2066" max="2066" width="11.7109375" style="476" customWidth="1"/>
    <col min="2067" max="2067" width="6.42578125" style="476" bestFit="1" customWidth="1"/>
    <col min="2068" max="2068" width="11.7109375" style="476" customWidth="1"/>
    <col min="2069" max="2069" width="0" style="476" hidden="1" customWidth="1"/>
    <col min="2070" max="2070" width="3.7109375" style="476" customWidth="1"/>
    <col min="2071" max="2071" width="11.140625" style="476" bestFit="1" customWidth="1"/>
    <col min="2072" max="2073" width="10.5703125" style="476"/>
    <col min="2074" max="2074" width="13.42578125" style="476" customWidth="1"/>
    <col min="2075"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5.5703125" style="476" customWidth="1"/>
    <col min="2309" max="2310" width="3.7109375" style="476" customWidth="1"/>
    <col min="2311" max="2311" width="22" style="476" customWidth="1"/>
    <col min="2312" max="2312" width="5.5703125" style="476" customWidth="1"/>
    <col min="2313" max="2314" width="3.7109375" style="476" customWidth="1"/>
    <col min="2315" max="2315" width="22" style="476" customWidth="1"/>
    <col min="2316" max="2316" width="5.5703125" style="476" customWidth="1"/>
    <col min="2317" max="2318" width="3.7109375" style="476" customWidth="1"/>
    <col min="2319" max="2319" width="22" style="476" customWidth="1"/>
    <col min="2320" max="2321" width="15.7109375" style="476" customWidth="1"/>
    <col min="2322" max="2322" width="11.7109375" style="476" customWidth="1"/>
    <col min="2323" max="2323" width="6.42578125" style="476" bestFit="1" customWidth="1"/>
    <col min="2324" max="2324" width="11.7109375" style="476" customWidth="1"/>
    <col min="2325" max="2325" width="0" style="476" hidden="1" customWidth="1"/>
    <col min="2326" max="2326" width="3.7109375" style="476" customWidth="1"/>
    <col min="2327" max="2327" width="11.140625" style="476" bestFit="1" customWidth="1"/>
    <col min="2328" max="2329" width="10.5703125" style="476"/>
    <col min="2330" max="2330" width="13.42578125" style="476" customWidth="1"/>
    <col min="2331"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5.5703125" style="476" customWidth="1"/>
    <col min="2565" max="2566" width="3.7109375" style="476" customWidth="1"/>
    <col min="2567" max="2567" width="22" style="476" customWidth="1"/>
    <col min="2568" max="2568" width="5.5703125" style="476" customWidth="1"/>
    <col min="2569" max="2570" width="3.7109375" style="476" customWidth="1"/>
    <col min="2571" max="2571" width="22" style="476" customWidth="1"/>
    <col min="2572" max="2572" width="5.5703125" style="476" customWidth="1"/>
    <col min="2573" max="2574" width="3.7109375" style="476" customWidth="1"/>
    <col min="2575" max="2575" width="22" style="476" customWidth="1"/>
    <col min="2576" max="2577" width="15.7109375" style="476" customWidth="1"/>
    <col min="2578" max="2578" width="11.7109375" style="476" customWidth="1"/>
    <col min="2579" max="2579" width="6.42578125" style="476" bestFit="1" customWidth="1"/>
    <col min="2580" max="2580" width="11.7109375" style="476" customWidth="1"/>
    <col min="2581" max="2581" width="0" style="476" hidden="1" customWidth="1"/>
    <col min="2582" max="2582" width="3.7109375" style="476" customWidth="1"/>
    <col min="2583" max="2583" width="11.140625" style="476" bestFit="1" customWidth="1"/>
    <col min="2584" max="2585" width="10.5703125" style="476"/>
    <col min="2586" max="2586" width="13.42578125" style="476" customWidth="1"/>
    <col min="2587"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5.5703125" style="476" customWidth="1"/>
    <col min="2821" max="2822" width="3.7109375" style="476" customWidth="1"/>
    <col min="2823" max="2823" width="22" style="476" customWidth="1"/>
    <col min="2824" max="2824" width="5.5703125" style="476" customWidth="1"/>
    <col min="2825" max="2826" width="3.7109375" style="476" customWidth="1"/>
    <col min="2827" max="2827" width="22" style="476" customWidth="1"/>
    <col min="2828" max="2828" width="5.5703125" style="476" customWidth="1"/>
    <col min="2829" max="2830" width="3.7109375" style="476" customWidth="1"/>
    <col min="2831" max="2831" width="22" style="476" customWidth="1"/>
    <col min="2832" max="2833" width="15.7109375" style="476" customWidth="1"/>
    <col min="2834" max="2834" width="11.7109375" style="476" customWidth="1"/>
    <col min="2835" max="2835" width="6.42578125" style="476" bestFit="1" customWidth="1"/>
    <col min="2836" max="2836" width="11.7109375" style="476" customWidth="1"/>
    <col min="2837" max="2837" width="0" style="476" hidden="1" customWidth="1"/>
    <col min="2838" max="2838" width="3.7109375" style="476" customWidth="1"/>
    <col min="2839" max="2839" width="11.140625" style="476" bestFit="1" customWidth="1"/>
    <col min="2840" max="2841" width="10.5703125" style="476"/>
    <col min="2842" max="2842" width="13.42578125" style="476" customWidth="1"/>
    <col min="2843"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5.5703125" style="476" customWidth="1"/>
    <col min="3077" max="3078" width="3.7109375" style="476" customWidth="1"/>
    <col min="3079" max="3079" width="22" style="476" customWidth="1"/>
    <col min="3080" max="3080" width="5.5703125" style="476" customWidth="1"/>
    <col min="3081" max="3082" width="3.7109375" style="476" customWidth="1"/>
    <col min="3083" max="3083" width="22" style="476" customWidth="1"/>
    <col min="3084" max="3084" width="5.5703125" style="476" customWidth="1"/>
    <col min="3085" max="3086" width="3.7109375" style="476" customWidth="1"/>
    <col min="3087" max="3087" width="22" style="476" customWidth="1"/>
    <col min="3088" max="3089" width="15.7109375" style="476" customWidth="1"/>
    <col min="3090" max="3090" width="11.7109375" style="476" customWidth="1"/>
    <col min="3091" max="3091" width="6.42578125" style="476" bestFit="1" customWidth="1"/>
    <col min="3092" max="3092" width="11.7109375" style="476" customWidth="1"/>
    <col min="3093" max="3093" width="0" style="476" hidden="1" customWidth="1"/>
    <col min="3094" max="3094" width="3.7109375" style="476" customWidth="1"/>
    <col min="3095" max="3095" width="11.140625" style="476" bestFit="1" customWidth="1"/>
    <col min="3096" max="3097" width="10.5703125" style="476"/>
    <col min="3098" max="3098" width="13.42578125" style="476" customWidth="1"/>
    <col min="3099"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5.5703125" style="476" customWidth="1"/>
    <col min="3333" max="3334" width="3.7109375" style="476" customWidth="1"/>
    <col min="3335" max="3335" width="22" style="476" customWidth="1"/>
    <col min="3336" max="3336" width="5.5703125" style="476" customWidth="1"/>
    <col min="3337" max="3338" width="3.7109375" style="476" customWidth="1"/>
    <col min="3339" max="3339" width="22" style="476" customWidth="1"/>
    <col min="3340" max="3340" width="5.5703125" style="476" customWidth="1"/>
    <col min="3341" max="3342" width="3.7109375" style="476" customWidth="1"/>
    <col min="3343" max="3343" width="22" style="476" customWidth="1"/>
    <col min="3344" max="3345" width="15.7109375" style="476" customWidth="1"/>
    <col min="3346" max="3346" width="11.7109375" style="476" customWidth="1"/>
    <col min="3347" max="3347" width="6.42578125" style="476" bestFit="1" customWidth="1"/>
    <col min="3348" max="3348" width="11.7109375" style="476" customWidth="1"/>
    <col min="3349" max="3349" width="0" style="476" hidden="1" customWidth="1"/>
    <col min="3350" max="3350" width="3.7109375" style="476" customWidth="1"/>
    <col min="3351" max="3351" width="11.140625" style="476" bestFit="1" customWidth="1"/>
    <col min="3352" max="3353" width="10.5703125" style="476"/>
    <col min="3354" max="3354" width="13.42578125" style="476" customWidth="1"/>
    <col min="3355"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5.5703125" style="476" customWidth="1"/>
    <col min="3589" max="3590" width="3.7109375" style="476" customWidth="1"/>
    <col min="3591" max="3591" width="22" style="476" customWidth="1"/>
    <col min="3592" max="3592" width="5.5703125" style="476" customWidth="1"/>
    <col min="3593" max="3594" width="3.7109375" style="476" customWidth="1"/>
    <col min="3595" max="3595" width="22" style="476" customWidth="1"/>
    <col min="3596" max="3596" width="5.5703125" style="476" customWidth="1"/>
    <col min="3597" max="3598" width="3.7109375" style="476" customWidth="1"/>
    <col min="3599" max="3599" width="22" style="476" customWidth="1"/>
    <col min="3600" max="3601" width="15.7109375" style="476" customWidth="1"/>
    <col min="3602" max="3602" width="11.7109375" style="476" customWidth="1"/>
    <col min="3603" max="3603" width="6.42578125" style="476" bestFit="1" customWidth="1"/>
    <col min="3604" max="3604" width="11.7109375" style="476" customWidth="1"/>
    <col min="3605" max="3605" width="0" style="476" hidden="1" customWidth="1"/>
    <col min="3606" max="3606" width="3.7109375" style="476" customWidth="1"/>
    <col min="3607" max="3607" width="11.140625" style="476" bestFit="1" customWidth="1"/>
    <col min="3608" max="3609" width="10.5703125" style="476"/>
    <col min="3610" max="3610" width="13.42578125" style="476" customWidth="1"/>
    <col min="3611"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5.5703125" style="476" customWidth="1"/>
    <col min="3845" max="3846" width="3.7109375" style="476" customWidth="1"/>
    <col min="3847" max="3847" width="22" style="476" customWidth="1"/>
    <col min="3848" max="3848" width="5.5703125" style="476" customWidth="1"/>
    <col min="3849" max="3850" width="3.7109375" style="476" customWidth="1"/>
    <col min="3851" max="3851" width="22" style="476" customWidth="1"/>
    <col min="3852" max="3852" width="5.5703125" style="476" customWidth="1"/>
    <col min="3853" max="3854" width="3.7109375" style="476" customWidth="1"/>
    <col min="3855" max="3855" width="22" style="476" customWidth="1"/>
    <col min="3856" max="3857" width="15.7109375" style="476" customWidth="1"/>
    <col min="3858" max="3858" width="11.7109375" style="476" customWidth="1"/>
    <col min="3859" max="3859" width="6.42578125" style="476" bestFit="1" customWidth="1"/>
    <col min="3860" max="3860" width="11.7109375" style="476" customWidth="1"/>
    <col min="3861" max="3861" width="0" style="476" hidden="1" customWidth="1"/>
    <col min="3862" max="3862" width="3.7109375" style="476" customWidth="1"/>
    <col min="3863" max="3863" width="11.140625" style="476" bestFit="1" customWidth="1"/>
    <col min="3864" max="3865" width="10.5703125" style="476"/>
    <col min="3866" max="3866" width="13.42578125" style="476" customWidth="1"/>
    <col min="3867"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5.5703125" style="476" customWidth="1"/>
    <col min="4101" max="4102" width="3.7109375" style="476" customWidth="1"/>
    <col min="4103" max="4103" width="22" style="476" customWidth="1"/>
    <col min="4104" max="4104" width="5.5703125" style="476" customWidth="1"/>
    <col min="4105" max="4106" width="3.7109375" style="476" customWidth="1"/>
    <col min="4107" max="4107" width="22" style="476" customWidth="1"/>
    <col min="4108" max="4108" width="5.5703125" style="476" customWidth="1"/>
    <col min="4109" max="4110" width="3.7109375" style="476" customWidth="1"/>
    <col min="4111" max="4111" width="22" style="476" customWidth="1"/>
    <col min="4112" max="4113" width="15.7109375" style="476" customWidth="1"/>
    <col min="4114" max="4114" width="11.7109375" style="476" customWidth="1"/>
    <col min="4115" max="4115" width="6.42578125" style="476" bestFit="1" customWidth="1"/>
    <col min="4116" max="4116" width="11.7109375" style="476" customWidth="1"/>
    <col min="4117" max="4117" width="0" style="476" hidden="1" customWidth="1"/>
    <col min="4118" max="4118" width="3.7109375" style="476" customWidth="1"/>
    <col min="4119" max="4119" width="11.140625" style="476" bestFit="1" customWidth="1"/>
    <col min="4120" max="4121" width="10.5703125" style="476"/>
    <col min="4122" max="4122" width="13.42578125" style="476" customWidth="1"/>
    <col min="4123"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5.5703125" style="476" customWidth="1"/>
    <col min="4357" max="4358" width="3.7109375" style="476" customWidth="1"/>
    <col min="4359" max="4359" width="22" style="476" customWidth="1"/>
    <col min="4360" max="4360" width="5.5703125" style="476" customWidth="1"/>
    <col min="4361" max="4362" width="3.7109375" style="476" customWidth="1"/>
    <col min="4363" max="4363" width="22" style="476" customWidth="1"/>
    <col min="4364" max="4364" width="5.5703125" style="476" customWidth="1"/>
    <col min="4365" max="4366" width="3.7109375" style="476" customWidth="1"/>
    <col min="4367" max="4367" width="22" style="476" customWidth="1"/>
    <col min="4368" max="4369" width="15.7109375" style="476" customWidth="1"/>
    <col min="4370" max="4370" width="11.7109375" style="476" customWidth="1"/>
    <col min="4371" max="4371" width="6.42578125" style="476" bestFit="1" customWidth="1"/>
    <col min="4372" max="4372" width="11.7109375" style="476" customWidth="1"/>
    <col min="4373" max="4373" width="0" style="476" hidden="1" customWidth="1"/>
    <col min="4374" max="4374" width="3.7109375" style="476" customWidth="1"/>
    <col min="4375" max="4375" width="11.140625" style="476" bestFit="1" customWidth="1"/>
    <col min="4376" max="4377" width="10.5703125" style="476"/>
    <col min="4378" max="4378" width="13.42578125" style="476" customWidth="1"/>
    <col min="4379"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5.5703125" style="476" customWidth="1"/>
    <col min="4613" max="4614" width="3.7109375" style="476" customWidth="1"/>
    <col min="4615" max="4615" width="22" style="476" customWidth="1"/>
    <col min="4616" max="4616" width="5.5703125" style="476" customWidth="1"/>
    <col min="4617" max="4618" width="3.7109375" style="476" customWidth="1"/>
    <col min="4619" max="4619" width="22" style="476" customWidth="1"/>
    <col min="4620" max="4620" width="5.5703125" style="476" customWidth="1"/>
    <col min="4621" max="4622" width="3.7109375" style="476" customWidth="1"/>
    <col min="4623" max="4623" width="22" style="476" customWidth="1"/>
    <col min="4624" max="4625" width="15.7109375" style="476" customWidth="1"/>
    <col min="4626" max="4626" width="11.7109375" style="476" customWidth="1"/>
    <col min="4627" max="4627" width="6.42578125" style="476" bestFit="1" customWidth="1"/>
    <col min="4628" max="4628" width="11.7109375" style="476" customWidth="1"/>
    <col min="4629" max="4629" width="0" style="476" hidden="1" customWidth="1"/>
    <col min="4630" max="4630" width="3.7109375" style="476" customWidth="1"/>
    <col min="4631" max="4631" width="11.140625" style="476" bestFit="1" customWidth="1"/>
    <col min="4632" max="4633" width="10.5703125" style="476"/>
    <col min="4634" max="4634" width="13.42578125" style="476" customWidth="1"/>
    <col min="4635"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5.5703125" style="476" customWidth="1"/>
    <col min="4869" max="4870" width="3.7109375" style="476" customWidth="1"/>
    <col min="4871" max="4871" width="22" style="476" customWidth="1"/>
    <col min="4872" max="4872" width="5.5703125" style="476" customWidth="1"/>
    <col min="4873" max="4874" width="3.7109375" style="476" customWidth="1"/>
    <col min="4875" max="4875" width="22" style="476" customWidth="1"/>
    <col min="4876" max="4876" width="5.5703125" style="476" customWidth="1"/>
    <col min="4877" max="4878" width="3.7109375" style="476" customWidth="1"/>
    <col min="4879" max="4879" width="22" style="476" customWidth="1"/>
    <col min="4880" max="4881" width="15.7109375" style="476" customWidth="1"/>
    <col min="4882" max="4882" width="11.7109375" style="476" customWidth="1"/>
    <col min="4883" max="4883" width="6.42578125" style="476" bestFit="1" customWidth="1"/>
    <col min="4884" max="4884" width="11.7109375" style="476" customWidth="1"/>
    <col min="4885" max="4885" width="0" style="476" hidden="1" customWidth="1"/>
    <col min="4886" max="4886" width="3.7109375" style="476" customWidth="1"/>
    <col min="4887" max="4887" width="11.140625" style="476" bestFit="1" customWidth="1"/>
    <col min="4888" max="4889" width="10.5703125" style="476"/>
    <col min="4890" max="4890" width="13.42578125" style="476" customWidth="1"/>
    <col min="4891"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5.5703125" style="476" customWidth="1"/>
    <col min="5125" max="5126" width="3.7109375" style="476" customWidth="1"/>
    <col min="5127" max="5127" width="22" style="476" customWidth="1"/>
    <col min="5128" max="5128" width="5.5703125" style="476" customWidth="1"/>
    <col min="5129" max="5130" width="3.7109375" style="476" customWidth="1"/>
    <col min="5131" max="5131" width="22" style="476" customWidth="1"/>
    <col min="5132" max="5132" width="5.5703125" style="476" customWidth="1"/>
    <col min="5133" max="5134" width="3.7109375" style="476" customWidth="1"/>
    <col min="5135" max="5135" width="22" style="476" customWidth="1"/>
    <col min="5136" max="5137" width="15.7109375" style="476" customWidth="1"/>
    <col min="5138" max="5138" width="11.7109375" style="476" customWidth="1"/>
    <col min="5139" max="5139" width="6.42578125" style="476" bestFit="1" customWidth="1"/>
    <col min="5140" max="5140" width="11.7109375" style="476" customWidth="1"/>
    <col min="5141" max="5141" width="0" style="476" hidden="1" customWidth="1"/>
    <col min="5142" max="5142" width="3.7109375" style="476" customWidth="1"/>
    <col min="5143" max="5143" width="11.140625" style="476" bestFit="1" customWidth="1"/>
    <col min="5144" max="5145" width="10.5703125" style="476"/>
    <col min="5146" max="5146" width="13.42578125" style="476" customWidth="1"/>
    <col min="5147"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5.5703125" style="476" customWidth="1"/>
    <col min="5381" max="5382" width="3.7109375" style="476" customWidth="1"/>
    <col min="5383" max="5383" width="22" style="476" customWidth="1"/>
    <col min="5384" max="5384" width="5.5703125" style="476" customWidth="1"/>
    <col min="5385" max="5386" width="3.7109375" style="476" customWidth="1"/>
    <col min="5387" max="5387" width="22" style="476" customWidth="1"/>
    <col min="5388" max="5388" width="5.5703125" style="476" customWidth="1"/>
    <col min="5389" max="5390" width="3.7109375" style="476" customWidth="1"/>
    <col min="5391" max="5391" width="22" style="476" customWidth="1"/>
    <col min="5392" max="5393" width="15.7109375" style="476" customWidth="1"/>
    <col min="5394" max="5394" width="11.7109375" style="476" customWidth="1"/>
    <col min="5395" max="5395" width="6.42578125" style="476" bestFit="1" customWidth="1"/>
    <col min="5396" max="5396" width="11.7109375" style="476" customWidth="1"/>
    <col min="5397" max="5397" width="0" style="476" hidden="1" customWidth="1"/>
    <col min="5398" max="5398" width="3.7109375" style="476" customWidth="1"/>
    <col min="5399" max="5399" width="11.140625" style="476" bestFit="1" customWidth="1"/>
    <col min="5400" max="5401" width="10.5703125" style="476"/>
    <col min="5402" max="5402" width="13.42578125" style="476" customWidth="1"/>
    <col min="5403"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5.5703125" style="476" customWidth="1"/>
    <col min="5637" max="5638" width="3.7109375" style="476" customWidth="1"/>
    <col min="5639" max="5639" width="22" style="476" customWidth="1"/>
    <col min="5640" max="5640" width="5.5703125" style="476" customWidth="1"/>
    <col min="5641" max="5642" width="3.7109375" style="476" customWidth="1"/>
    <col min="5643" max="5643" width="22" style="476" customWidth="1"/>
    <col min="5644" max="5644" width="5.5703125" style="476" customWidth="1"/>
    <col min="5645" max="5646" width="3.7109375" style="476" customWidth="1"/>
    <col min="5647" max="5647" width="22" style="476" customWidth="1"/>
    <col min="5648" max="5649" width="15.7109375" style="476" customWidth="1"/>
    <col min="5650" max="5650" width="11.7109375" style="476" customWidth="1"/>
    <col min="5651" max="5651" width="6.42578125" style="476" bestFit="1" customWidth="1"/>
    <col min="5652" max="5652" width="11.7109375" style="476" customWidth="1"/>
    <col min="5653" max="5653" width="0" style="476" hidden="1" customWidth="1"/>
    <col min="5654" max="5654" width="3.7109375" style="476" customWidth="1"/>
    <col min="5655" max="5655" width="11.140625" style="476" bestFit="1" customWidth="1"/>
    <col min="5656" max="5657" width="10.5703125" style="476"/>
    <col min="5658" max="5658" width="13.42578125" style="476" customWidth="1"/>
    <col min="5659"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5.5703125" style="476" customWidth="1"/>
    <col min="5893" max="5894" width="3.7109375" style="476" customWidth="1"/>
    <col min="5895" max="5895" width="22" style="476" customWidth="1"/>
    <col min="5896" max="5896" width="5.5703125" style="476" customWidth="1"/>
    <col min="5897" max="5898" width="3.7109375" style="476" customWidth="1"/>
    <col min="5899" max="5899" width="22" style="476" customWidth="1"/>
    <col min="5900" max="5900" width="5.5703125" style="476" customWidth="1"/>
    <col min="5901" max="5902" width="3.7109375" style="476" customWidth="1"/>
    <col min="5903" max="5903" width="22" style="476" customWidth="1"/>
    <col min="5904" max="5905" width="15.7109375" style="476" customWidth="1"/>
    <col min="5906" max="5906" width="11.7109375" style="476" customWidth="1"/>
    <col min="5907" max="5907" width="6.42578125" style="476" bestFit="1" customWidth="1"/>
    <col min="5908" max="5908" width="11.7109375" style="476" customWidth="1"/>
    <col min="5909" max="5909" width="0" style="476" hidden="1" customWidth="1"/>
    <col min="5910" max="5910" width="3.7109375" style="476" customWidth="1"/>
    <col min="5911" max="5911" width="11.140625" style="476" bestFit="1" customWidth="1"/>
    <col min="5912" max="5913" width="10.5703125" style="476"/>
    <col min="5914" max="5914" width="13.42578125" style="476" customWidth="1"/>
    <col min="5915"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5.5703125" style="476" customWidth="1"/>
    <col min="6149" max="6150" width="3.7109375" style="476" customWidth="1"/>
    <col min="6151" max="6151" width="22" style="476" customWidth="1"/>
    <col min="6152" max="6152" width="5.5703125" style="476" customWidth="1"/>
    <col min="6153" max="6154" width="3.7109375" style="476" customWidth="1"/>
    <col min="6155" max="6155" width="22" style="476" customWidth="1"/>
    <col min="6156" max="6156" width="5.5703125" style="476" customWidth="1"/>
    <col min="6157" max="6158" width="3.7109375" style="476" customWidth="1"/>
    <col min="6159" max="6159" width="22" style="476" customWidth="1"/>
    <col min="6160" max="6161" width="15.7109375" style="476" customWidth="1"/>
    <col min="6162" max="6162" width="11.7109375" style="476" customWidth="1"/>
    <col min="6163" max="6163" width="6.42578125" style="476" bestFit="1" customWidth="1"/>
    <col min="6164" max="6164" width="11.7109375" style="476" customWidth="1"/>
    <col min="6165" max="6165" width="0" style="476" hidden="1" customWidth="1"/>
    <col min="6166" max="6166" width="3.7109375" style="476" customWidth="1"/>
    <col min="6167" max="6167" width="11.140625" style="476" bestFit="1" customWidth="1"/>
    <col min="6168" max="6169" width="10.5703125" style="476"/>
    <col min="6170" max="6170" width="13.42578125" style="476" customWidth="1"/>
    <col min="6171"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5.5703125" style="476" customWidth="1"/>
    <col min="6405" max="6406" width="3.7109375" style="476" customWidth="1"/>
    <col min="6407" max="6407" width="22" style="476" customWidth="1"/>
    <col min="6408" max="6408" width="5.5703125" style="476" customWidth="1"/>
    <col min="6409" max="6410" width="3.7109375" style="476" customWidth="1"/>
    <col min="6411" max="6411" width="22" style="476" customWidth="1"/>
    <col min="6412" max="6412" width="5.5703125" style="476" customWidth="1"/>
    <col min="6413" max="6414" width="3.7109375" style="476" customWidth="1"/>
    <col min="6415" max="6415" width="22" style="476" customWidth="1"/>
    <col min="6416" max="6417" width="15.7109375" style="476" customWidth="1"/>
    <col min="6418" max="6418" width="11.7109375" style="476" customWidth="1"/>
    <col min="6419" max="6419" width="6.42578125" style="476" bestFit="1" customWidth="1"/>
    <col min="6420" max="6420" width="11.7109375" style="476" customWidth="1"/>
    <col min="6421" max="6421" width="0" style="476" hidden="1" customWidth="1"/>
    <col min="6422" max="6422" width="3.7109375" style="476" customWidth="1"/>
    <col min="6423" max="6423" width="11.140625" style="476" bestFit="1" customWidth="1"/>
    <col min="6424" max="6425" width="10.5703125" style="476"/>
    <col min="6426" max="6426" width="13.42578125" style="476" customWidth="1"/>
    <col min="6427"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5.5703125" style="476" customWidth="1"/>
    <col min="6661" max="6662" width="3.7109375" style="476" customWidth="1"/>
    <col min="6663" max="6663" width="22" style="476" customWidth="1"/>
    <col min="6664" max="6664" width="5.5703125" style="476" customWidth="1"/>
    <col min="6665" max="6666" width="3.7109375" style="476" customWidth="1"/>
    <col min="6667" max="6667" width="22" style="476" customWidth="1"/>
    <col min="6668" max="6668" width="5.5703125" style="476" customWidth="1"/>
    <col min="6669" max="6670" width="3.7109375" style="476" customWidth="1"/>
    <col min="6671" max="6671" width="22" style="476" customWidth="1"/>
    <col min="6672" max="6673" width="15.7109375" style="476" customWidth="1"/>
    <col min="6674" max="6674" width="11.7109375" style="476" customWidth="1"/>
    <col min="6675" max="6675" width="6.42578125" style="476" bestFit="1" customWidth="1"/>
    <col min="6676" max="6676" width="11.7109375" style="476" customWidth="1"/>
    <col min="6677" max="6677" width="0" style="476" hidden="1" customWidth="1"/>
    <col min="6678" max="6678" width="3.7109375" style="476" customWidth="1"/>
    <col min="6679" max="6679" width="11.140625" style="476" bestFit="1" customWidth="1"/>
    <col min="6680" max="6681" width="10.5703125" style="476"/>
    <col min="6682" max="6682" width="13.42578125" style="476" customWidth="1"/>
    <col min="6683"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5.5703125" style="476" customWidth="1"/>
    <col min="6917" max="6918" width="3.7109375" style="476" customWidth="1"/>
    <col min="6919" max="6919" width="22" style="476" customWidth="1"/>
    <col min="6920" max="6920" width="5.5703125" style="476" customWidth="1"/>
    <col min="6921" max="6922" width="3.7109375" style="476" customWidth="1"/>
    <col min="6923" max="6923" width="22" style="476" customWidth="1"/>
    <col min="6924" max="6924" width="5.5703125" style="476" customWidth="1"/>
    <col min="6925" max="6926" width="3.7109375" style="476" customWidth="1"/>
    <col min="6927" max="6927" width="22" style="476" customWidth="1"/>
    <col min="6928" max="6929" width="15.7109375" style="476" customWidth="1"/>
    <col min="6930" max="6930" width="11.7109375" style="476" customWidth="1"/>
    <col min="6931" max="6931" width="6.42578125" style="476" bestFit="1" customWidth="1"/>
    <col min="6932" max="6932" width="11.7109375" style="476" customWidth="1"/>
    <col min="6933" max="6933" width="0" style="476" hidden="1" customWidth="1"/>
    <col min="6934" max="6934" width="3.7109375" style="476" customWidth="1"/>
    <col min="6935" max="6935" width="11.140625" style="476" bestFit="1" customWidth="1"/>
    <col min="6936" max="6937" width="10.5703125" style="476"/>
    <col min="6938" max="6938" width="13.42578125" style="476" customWidth="1"/>
    <col min="6939"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5.5703125" style="476" customWidth="1"/>
    <col min="7173" max="7174" width="3.7109375" style="476" customWidth="1"/>
    <col min="7175" max="7175" width="22" style="476" customWidth="1"/>
    <col min="7176" max="7176" width="5.5703125" style="476" customWidth="1"/>
    <col min="7177" max="7178" width="3.7109375" style="476" customWidth="1"/>
    <col min="7179" max="7179" width="22" style="476" customWidth="1"/>
    <col min="7180" max="7180" width="5.5703125" style="476" customWidth="1"/>
    <col min="7181" max="7182" width="3.7109375" style="476" customWidth="1"/>
    <col min="7183" max="7183" width="22" style="476" customWidth="1"/>
    <col min="7184" max="7185" width="15.7109375" style="476" customWidth="1"/>
    <col min="7186" max="7186" width="11.7109375" style="476" customWidth="1"/>
    <col min="7187" max="7187" width="6.42578125" style="476" bestFit="1" customWidth="1"/>
    <col min="7188" max="7188" width="11.7109375" style="476" customWidth="1"/>
    <col min="7189" max="7189" width="0" style="476" hidden="1" customWidth="1"/>
    <col min="7190" max="7190" width="3.7109375" style="476" customWidth="1"/>
    <col min="7191" max="7191" width="11.140625" style="476" bestFit="1" customWidth="1"/>
    <col min="7192" max="7193" width="10.5703125" style="476"/>
    <col min="7194" max="7194" width="13.42578125" style="476" customWidth="1"/>
    <col min="7195"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5.5703125" style="476" customWidth="1"/>
    <col min="7429" max="7430" width="3.7109375" style="476" customWidth="1"/>
    <col min="7431" max="7431" width="22" style="476" customWidth="1"/>
    <col min="7432" max="7432" width="5.5703125" style="476" customWidth="1"/>
    <col min="7433" max="7434" width="3.7109375" style="476" customWidth="1"/>
    <col min="7435" max="7435" width="22" style="476" customWidth="1"/>
    <col min="7436" max="7436" width="5.5703125" style="476" customWidth="1"/>
    <col min="7437" max="7438" width="3.7109375" style="476" customWidth="1"/>
    <col min="7439" max="7439" width="22" style="476" customWidth="1"/>
    <col min="7440" max="7441" width="15.7109375" style="476" customWidth="1"/>
    <col min="7442" max="7442" width="11.7109375" style="476" customWidth="1"/>
    <col min="7443" max="7443" width="6.42578125" style="476" bestFit="1" customWidth="1"/>
    <col min="7444" max="7444" width="11.7109375" style="476" customWidth="1"/>
    <col min="7445" max="7445" width="0" style="476" hidden="1" customWidth="1"/>
    <col min="7446" max="7446" width="3.7109375" style="476" customWidth="1"/>
    <col min="7447" max="7447" width="11.140625" style="476" bestFit="1" customWidth="1"/>
    <col min="7448" max="7449" width="10.5703125" style="476"/>
    <col min="7450" max="7450" width="13.42578125" style="476" customWidth="1"/>
    <col min="7451"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5.5703125" style="476" customWidth="1"/>
    <col min="7685" max="7686" width="3.7109375" style="476" customWidth="1"/>
    <col min="7687" max="7687" width="22" style="476" customWidth="1"/>
    <col min="7688" max="7688" width="5.5703125" style="476" customWidth="1"/>
    <col min="7689" max="7690" width="3.7109375" style="476" customWidth="1"/>
    <col min="7691" max="7691" width="22" style="476" customWidth="1"/>
    <col min="7692" max="7692" width="5.5703125" style="476" customWidth="1"/>
    <col min="7693" max="7694" width="3.7109375" style="476" customWidth="1"/>
    <col min="7695" max="7695" width="22" style="476" customWidth="1"/>
    <col min="7696" max="7697" width="15.7109375" style="476" customWidth="1"/>
    <col min="7698" max="7698" width="11.7109375" style="476" customWidth="1"/>
    <col min="7699" max="7699" width="6.42578125" style="476" bestFit="1" customWidth="1"/>
    <col min="7700" max="7700" width="11.7109375" style="476" customWidth="1"/>
    <col min="7701" max="7701" width="0" style="476" hidden="1" customWidth="1"/>
    <col min="7702" max="7702" width="3.7109375" style="476" customWidth="1"/>
    <col min="7703" max="7703" width="11.140625" style="476" bestFit="1" customWidth="1"/>
    <col min="7704" max="7705" width="10.5703125" style="476"/>
    <col min="7706" max="7706" width="13.42578125" style="476" customWidth="1"/>
    <col min="7707"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5.5703125" style="476" customWidth="1"/>
    <col min="7941" max="7942" width="3.7109375" style="476" customWidth="1"/>
    <col min="7943" max="7943" width="22" style="476" customWidth="1"/>
    <col min="7944" max="7944" width="5.5703125" style="476" customWidth="1"/>
    <col min="7945" max="7946" width="3.7109375" style="476" customWidth="1"/>
    <col min="7947" max="7947" width="22" style="476" customWidth="1"/>
    <col min="7948" max="7948" width="5.5703125" style="476" customWidth="1"/>
    <col min="7949" max="7950" width="3.7109375" style="476" customWidth="1"/>
    <col min="7951" max="7951" width="22" style="476" customWidth="1"/>
    <col min="7952" max="7953" width="15.7109375" style="476" customWidth="1"/>
    <col min="7954" max="7954" width="11.7109375" style="476" customWidth="1"/>
    <col min="7955" max="7955" width="6.42578125" style="476" bestFit="1" customWidth="1"/>
    <col min="7956" max="7956" width="11.7109375" style="476" customWidth="1"/>
    <col min="7957" max="7957" width="0" style="476" hidden="1" customWidth="1"/>
    <col min="7958" max="7958" width="3.7109375" style="476" customWidth="1"/>
    <col min="7959" max="7959" width="11.140625" style="476" bestFit="1" customWidth="1"/>
    <col min="7960" max="7961" width="10.5703125" style="476"/>
    <col min="7962" max="7962" width="13.42578125" style="476" customWidth="1"/>
    <col min="7963"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5.5703125" style="476" customWidth="1"/>
    <col min="8197" max="8198" width="3.7109375" style="476" customWidth="1"/>
    <col min="8199" max="8199" width="22" style="476" customWidth="1"/>
    <col min="8200" max="8200" width="5.5703125" style="476" customWidth="1"/>
    <col min="8201" max="8202" width="3.7109375" style="476" customWidth="1"/>
    <col min="8203" max="8203" width="22" style="476" customWidth="1"/>
    <col min="8204" max="8204" width="5.5703125" style="476" customWidth="1"/>
    <col min="8205" max="8206" width="3.7109375" style="476" customWidth="1"/>
    <col min="8207" max="8207" width="22" style="476" customWidth="1"/>
    <col min="8208" max="8209" width="15.7109375" style="476" customWidth="1"/>
    <col min="8210" max="8210" width="11.7109375" style="476" customWidth="1"/>
    <col min="8211" max="8211" width="6.42578125" style="476" bestFit="1" customWidth="1"/>
    <col min="8212" max="8212" width="11.7109375" style="476" customWidth="1"/>
    <col min="8213" max="8213" width="0" style="476" hidden="1" customWidth="1"/>
    <col min="8214" max="8214" width="3.7109375" style="476" customWidth="1"/>
    <col min="8215" max="8215" width="11.140625" style="476" bestFit="1" customWidth="1"/>
    <col min="8216" max="8217" width="10.5703125" style="476"/>
    <col min="8218" max="8218" width="13.42578125" style="476" customWidth="1"/>
    <col min="8219"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5.5703125" style="476" customWidth="1"/>
    <col min="8453" max="8454" width="3.7109375" style="476" customWidth="1"/>
    <col min="8455" max="8455" width="22" style="476" customWidth="1"/>
    <col min="8456" max="8456" width="5.5703125" style="476" customWidth="1"/>
    <col min="8457" max="8458" width="3.7109375" style="476" customWidth="1"/>
    <col min="8459" max="8459" width="22" style="476" customWidth="1"/>
    <col min="8460" max="8460" width="5.5703125" style="476" customWidth="1"/>
    <col min="8461" max="8462" width="3.7109375" style="476" customWidth="1"/>
    <col min="8463" max="8463" width="22" style="476" customWidth="1"/>
    <col min="8464" max="8465" width="15.7109375" style="476" customWidth="1"/>
    <col min="8466" max="8466" width="11.7109375" style="476" customWidth="1"/>
    <col min="8467" max="8467" width="6.42578125" style="476" bestFit="1" customWidth="1"/>
    <col min="8468" max="8468" width="11.7109375" style="476" customWidth="1"/>
    <col min="8469" max="8469" width="0" style="476" hidden="1" customWidth="1"/>
    <col min="8470" max="8470" width="3.7109375" style="476" customWidth="1"/>
    <col min="8471" max="8471" width="11.140625" style="476" bestFit="1" customWidth="1"/>
    <col min="8472" max="8473" width="10.5703125" style="476"/>
    <col min="8474" max="8474" width="13.42578125" style="476" customWidth="1"/>
    <col min="8475"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5.5703125" style="476" customWidth="1"/>
    <col min="8709" max="8710" width="3.7109375" style="476" customWidth="1"/>
    <col min="8711" max="8711" width="22" style="476" customWidth="1"/>
    <col min="8712" max="8712" width="5.5703125" style="476" customWidth="1"/>
    <col min="8713" max="8714" width="3.7109375" style="476" customWidth="1"/>
    <col min="8715" max="8715" width="22" style="476" customWidth="1"/>
    <col min="8716" max="8716" width="5.5703125" style="476" customWidth="1"/>
    <col min="8717" max="8718" width="3.7109375" style="476" customWidth="1"/>
    <col min="8719" max="8719" width="22" style="476" customWidth="1"/>
    <col min="8720" max="8721" width="15.7109375" style="476" customWidth="1"/>
    <col min="8722" max="8722" width="11.7109375" style="476" customWidth="1"/>
    <col min="8723" max="8723" width="6.42578125" style="476" bestFit="1" customWidth="1"/>
    <col min="8724" max="8724" width="11.7109375" style="476" customWidth="1"/>
    <col min="8725" max="8725" width="0" style="476" hidden="1" customWidth="1"/>
    <col min="8726" max="8726" width="3.7109375" style="476" customWidth="1"/>
    <col min="8727" max="8727" width="11.140625" style="476" bestFit="1" customWidth="1"/>
    <col min="8728" max="8729" width="10.5703125" style="476"/>
    <col min="8730" max="8730" width="13.42578125" style="476" customWidth="1"/>
    <col min="8731"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5.5703125" style="476" customWidth="1"/>
    <col min="8965" max="8966" width="3.7109375" style="476" customWidth="1"/>
    <col min="8967" max="8967" width="22" style="476" customWidth="1"/>
    <col min="8968" max="8968" width="5.5703125" style="476" customWidth="1"/>
    <col min="8969" max="8970" width="3.7109375" style="476" customWidth="1"/>
    <col min="8971" max="8971" width="22" style="476" customWidth="1"/>
    <col min="8972" max="8972" width="5.5703125" style="476" customWidth="1"/>
    <col min="8973" max="8974" width="3.7109375" style="476" customWidth="1"/>
    <col min="8975" max="8975" width="22" style="476" customWidth="1"/>
    <col min="8976" max="8977" width="15.7109375" style="476" customWidth="1"/>
    <col min="8978" max="8978" width="11.7109375" style="476" customWidth="1"/>
    <col min="8979" max="8979" width="6.42578125" style="476" bestFit="1" customWidth="1"/>
    <col min="8980" max="8980" width="11.7109375" style="476" customWidth="1"/>
    <col min="8981" max="8981" width="0" style="476" hidden="1" customWidth="1"/>
    <col min="8982" max="8982" width="3.7109375" style="476" customWidth="1"/>
    <col min="8983" max="8983" width="11.140625" style="476" bestFit="1" customWidth="1"/>
    <col min="8984" max="8985" width="10.5703125" style="476"/>
    <col min="8986" max="8986" width="13.42578125" style="476" customWidth="1"/>
    <col min="8987"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5.5703125" style="476" customWidth="1"/>
    <col min="9221" max="9222" width="3.7109375" style="476" customWidth="1"/>
    <col min="9223" max="9223" width="22" style="476" customWidth="1"/>
    <col min="9224" max="9224" width="5.5703125" style="476" customWidth="1"/>
    <col min="9225" max="9226" width="3.7109375" style="476" customWidth="1"/>
    <col min="9227" max="9227" width="22" style="476" customWidth="1"/>
    <col min="9228" max="9228" width="5.5703125" style="476" customWidth="1"/>
    <col min="9229" max="9230" width="3.7109375" style="476" customWidth="1"/>
    <col min="9231" max="9231" width="22" style="476" customWidth="1"/>
    <col min="9232" max="9233" width="15.7109375" style="476" customWidth="1"/>
    <col min="9234" max="9234" width="11.7109375" style="476" customWidth="1"/>
    <col min="9235" max="9235" width="6.42578125" style="476" bestFit="1" customWidth="1"/>
    <col min="9236" max="9236" width="11.7109375" style="476" customWidth="1"/>
    <col min="9237" max="9237" width="0" style="476" hidden="1" customWidth="1"/>
    <col min="9238" max="9238" width="3.7109375" style="476" customWidth="1"/>
    <col min="9239" max="9239" width="11.140625" style="476" bestFit="1" customWidth="1"/>
    <col min="9240" max="9241" width="10.5703125" style="476"/>
    <col min="9242" max="9242" width="13.42578125" style="476" customWidth="1"/>
    <col min="9243"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5.5703125" style="476" customWidth="1"/>
    <col min="9477" max="9478" width="3.7109375" style="476" customWidth="1"/>
    <col min="9479" max="9479" width="22" style="476" customWidth="1"/>
    <col min="9480" max="9480" width="5.5703125" style="476" customWidth="1"/>
    <col min="9481" max="9482" width="3.7109375" style="476" customWidth="1"/>
    <col min="9483" max="9483" width="22" style="476" customWidth="1"/>
    <col min="9484" max="9484" width="5.5703125" style="476" customWidth="1"/>
    <col min="9485" max="9486" width="3.7109375" style="476" customWidth="1"/>
    <col min="9487" max="9487" width="22" style="476" customWidth="1"/>
    <col min="9488" max="9489" width="15.7109375" style="476" customWidth="1"/>
    <col min="9490" max="9490" width="11.7109375" style="476" customWidth="1"/>
    <col min="9491" max="9491" width="6.42578125" style="476" bestFit="1" customWidth="1"/>
    <col min="9492" max="9492" width="11.7109375" style="476" customWidth="1"/>
    <col min="9493" max="9493" width="0" style="476" hidden="1" customWidth="1"/>
    <col min="9494" max="9494" width="3.7109375" style="476" customWidth="1"/>
    <col min="9495" max="9495" width="11.140625" style="476" bestFit="1" customWidth="1"/>
    <col min="9496" max="9497" width="10.5703125" style="476"/>
    <col min="9498" max="9498" width="13.42578125" style="476" customWidth="1"/>
    <col min="9499"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5.5703125" style="476" customWidth="1"/>
    <col min="9733" max="9734" width="3.7109375" style="476" customWidth="1"/>
    <col min="9735" max="9735" width="22" style="476" customWidth="1"/>
    <col min="9736" max="9736" width="5.5703125" style="476" customWidth="1"/>
    <col min="9737" max="9738" width="3.7109375" style="476" customWidth="1"/>
    <col min="9739" max="9739" width="22" style="476" customWidth="1"/>
    <col min="9740" max="9740" width="5.5703125" style="476" customWidth="1"/>
    <col min="9741" max="9742" width="3.7109375" style="476" customWidth="1"/>
    <col min="9743" max="9743" width="22" style="476" customWidth="1"/>
    <col min="9744" max="9745" width="15.7109375" style="476" customWidth="1"/>
    <col min="9746" max="9746" width="11.7109375" style="476" customWidth="1"/>
    <col min="9747" max="9747" width="6.42578125" style="476" bestFit="1" customWidth="1"/>
    <col min="9748" max="9748" width="11.7109375" style="476" customWidth="1"/>
    <col min="9749" max="9749" width="0" style="476" hidden="1" customWidth="1"/>
    <col min="9750" max="9750" width="3.7109375" style="476" customWidth="1"/>
    <col min="9751" max="9751" width="11.140625" style="476" bestFit="1" customWidth="1"/>
    <col min="9752" max="9753" width="10.5703125" style="476"/>
    <col min="9754" max="9754" width="13.42578125" style="476" customWidth="1"/>
    <col min="9755"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5.5703125" style="476" customWidth="1"/>
    <col min="9989" max="9990" width="3.7109375" style="476" customWidth="1"/>
    <col min="9991" max="9991" width="22" style="476" customWidth="1"/>
    <col min="9992" max="9992" width="5.5703125" style="476" customWidth="1"/>
    <col min="9993" max="9994" width="3.7109375" style="476" customWidth="1"/>
    <col min="9995" max="9995" width="22" style="476" customWidth="1"/>
    <col min="9996" max="9996" width="5.5703125" style="476" customWidth="1"/>
    <col min="9997" max="9998" width="3.7109375" style="476" customWidth="1"/>
    <col min="9999" max="9999" width="22" style="476" customWidth="1"/>
    <col min="10000" max="10001" width="15.7109375" style="476" customWidth="1"/>
    <col min="10002" max="10002" width="11.7109375" style="476" customWidth="1"/>
    <col min="10003" max="10003" width="6.42578125" style="476" bestFit="1" customWidth="1"/>
    <col min="10004" max="10004" width="11.7109375" style="476" customWidth="1"/>
    <col min="10005" max="10005" width="0" style="476" hidden="1" customWidth="1"/>
    <col min="10006" max="10006" width="3.7109375" style="476" customWidth="1"/>
    <col min="10007" max="10007" width="11.140625" style="476" bestFit="1" customWidth="1"/>
    <col min="10008" max="10009" width="10.5703125" style="476"/>
    <col min="10010" max="10010" width="13.42578125" style="476" customWidth="1"/>
    <col min="10011"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5.5703125" style="476" customWidth="1"/>
    <col min="10245" max="10246" width="3.7109375" style="476" customWidth="1"/>
    <col min="10247" max="10247" width="22" style="476" customWidth="1"/>
    <col min="10248" max="10248" width="5.5703125" style="476" customWidth="1"/>
    <col min="10249" max="10250" width="3.7109375" style="476" customWidth="1"/>
    <col min="10251" max="10251" width="22" style="476" customWidth="1"/>
    <col min="10252" max="10252" width="5.5703125" style="476" customWidth="1"/>
    <col min="10253" max="10254" width="3.7109375" style="476" customWidth="1"/>
    <col min="10255" max="10255" width="22" style="476" customWidth="1"/>
    <col min="10256" max="10257" width="15.7109375" style="476" customWidth="1"/>
    <col min="10258" max="10258" width="11.7109375" style="476" customWidth="1"/>
    <col min="10259" max="10259" width="6.42578125" style="476" bestFit="1" customWidth="1"/>
    <col min="10260" max="10260" width="11.7109375" style="476" customWidth="1"/>
    <col min="10261" max="10261" width="0" style="476" hidden="1" customWidth="1"/>
    <col min="10262" max="10262" width="3.7109375" style="476" customWidth="1"/>
    <col min="10263" max="10263" width="11.140625" style="476" bestFit="1" customWidth="1"/>
    <col min="10264" max="10265" width="10.5703125" style="476"/>
    <col min="10266" max="10266" width="13.42578125" style="476" customWidth="1"/>
    <col min="10267"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5.5703125" style="476" customWidth="1"/>
    <col min="10501" max="10502" width="3.7109375" style="476" customWidth="1"/>
    <col min="10503" max="10503" width="22" style="476" customWidth="1"/>
    <col min="10504" max="10504" width="5.5703125" style="476" customWidth="1"/>
    <col min="10505" max="10506" width="3.7109375" style="476" customWidth="1"/>
    <col min="10507" max="10507" width="22" style="476" customWidth="1"/>
    <col min="10508" max="10508" width="5.5703125" style="476" customWidth="1"/>
    <col min="10509" max="10510" width="3.7109375" style="476" customWidth="1"/>
    <col min="10511" max="10511" width="22" style="476" customWidth="1"/>
    <col min="10512" max="10513" width="15.7109375" style="476" customWidth="1"/>
    <col min="10514" max="10514" width="11.7109375" style="476" customWidth="1"/>
    <col min="10515" max="10515" width="6.42578125" style="476" bestFit="1" customWidth="1"/>
    <col min="10516" max="10516" width="11.7109375" style="476" customWidth="1"/>
    <col min="10517" max="10517" width="0" style="476" hidden="1" customWidth="1"/>
    <col min="10518" max="10518" width="3.7109375" style="476" customWidth="1"/>
    <col min="10519" max="10519" width="11.140625" style="476" bestFit="1" customWidth="1"/>
    <col min="10520" max="10521" width="10.5703125" style="476"/>
    <col min="10522" max="10522" width="13.42578125" style="476" customWidth="1"/>
    <col min="10523"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5.5703125" style="476" customWidth="1"/>
    <col min="10757" max="10758" width="3.7109375" style="476" customWidth="1"/>
    <col min="10759" max="10759" width="22" style="476" customWidth="1"/>
    <col min="10760" max="10760" width="5.5703125" style="476" customWidth="1"/>
    <col min="10761" max="10762" width="3.7109375" style="476" customWidth="1"/>
    <col min="10763" max="10763" width="22" style="476" customWidth="1"/>
    <col min="10764" max="10764" width="5.5703125" style="476" customWidth="1"/>
    <col min="10765" max="10766" width="3.7109375" style="476" customWidth="1"/>
    <col min="10767" max="10767" width="22" style="476" customWidth="1"/>
    <col min="10768" max="10769" width="15.7109375" style="476" customWidth="1"/>
    <col min="10770" max="10770" width="11.7109375" style="476" customWidth="1"/>
    <col min="10771" max="10771" width="6.42578125" style="476" bestFit="1" customWidth="1"/>
    <col min="10772" max="10772" width="11.7109375" style="476" customWidth="1"/>
    <col min="10773" max="10773" width="0" style="476" hidden="1" customWidth="1"/>
    <col min="10774" max="10774" width="3.7109375" style="476" customWidth="1"/>
    <col min="10775" max="10775" width="11.140625" style="476" bestFit="1" customWidth="1"/>
    <col min="10776" max="10777" width="10.5703125" style="476"/>
    <col min="10778" max="10778" width="13.42578125" style="476" customWidth="1"/>
    <col min="10779"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5.5703125" style="476" customWidth="1"/>
    <col min="11013" max="11014" width="3.7109375" style="476" customWidth="1"/>
    <col min="11015" max="11015" width="22" style="476" customWidth="1"/>
    <col min="11016" max="11016" width="5.5703125" style="476" customWidth="1"/>
    <col min="11017" max="11018" width="3.7109375" style="476" customWidth="1"/>
    <col min="11019" max="11019" width="22" style="476" customWidth="1"/>
    <col min="11020" max="11020" width="5.5703125" style="476" customWidth="1"/>
    <col min="11021" max="11022" width="3.7109375" style="476" customWidth="1"/>
    <col min="11023" max="11023" width="22" style="476" customWidth="1"/>
    <col min="11024" max="11025" width="15.7109375" style="476" customWidth="1"/>
    <col min="11026" max="11026" width="11.7109375" style="476" customWidth="1"/>
    <col min="11027" max="11027" width="6.42578125" style="476" bestFit="1" customWidth="1"/>
    <col min="11028" max="11028" width="11.7109375" style="476" customWidth="1"/>
    <col min="11029" max="11029" width="0" style="476" hidden="1" customWidth="1"/>
    <col min="11030" max="11030" width="3.7109375" style="476" customWidth="1"/>
    <col min="11031" max="11031" width="11.140625" style="476" bestFit="1" customWidth="1"/>
    <col min="11032" max="11033" width="10.5703125" style="476"/>
    <col min="11034" max="11034" width="13.42578125" style="476" customWidth="1"/>
    <col min="11035"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5.5703125" style="476" customWidth="1"/>
    <col min="11269" max="11270" width="3.7109375" style="476" customWidth="1"/>
    <col min="11271" max="11271" width="22" style="476" customWidth="1"/>
    <col min="11272" max="11272" width="5.5703125" style="476" customWidth="1"/>
    <col min="11273" max="11274" width="3.7109375" style="476" customWidth="1"/>
    <col min="11275" max="11275" width="22" style="476" customWidth="1"/>
    <col min="11276" max="11276" width="5.5703125" style="476" customWidth="1"/>
    <col min="11277" max="11278" width="3.7109375" style="476" customWidth="1"/>
    <col min="11279" max="11279" width="22" style="476" customWidth="1"/>
    <col min="11280" max="11281" width="15.7109375" style="476" customWidth="1"/>
    <col min="11282" max="11282" width="11.7109375" style="476" customWidth="1"/>
    <col min="11283" max="11283" width="6.42578125" style="476" bestFit="1" customWidth="1"/>
    <col min="11284" max="11284" width="11.7109375" style="476" customWidth="1"/>
    <col min="11285" max="11285" width="0" style="476" hidden="1" customWidth="1"/>
    <col min="11286" max="11286" width="3.7109375" style="476" customWidth="1"/>
    <col min="11287" max="11287" width="11.140625" style="476" bestFit="1" customWidth="1"/>
    <col min="11288" max="11289" width="10.5703125" style="476"/>
    <col min="11290" max="11290" width="13.42578125" style="476" customWidth="1"/>
    <col min="11291"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5.5703125" style="476" customWidth="1"/>
    <col min="11525" max="11526" width="3.7109375" style="476" customWidth="1"/>
    <col min="11527" max="11527" width="22" style="476" customWidth="1"/>
    <col min="11528" max="11528" width="5.5703125" style="476" customWidth="1"/>
    <col min="11529" max="11530" width="3.7109375" style="476" customWidth="1"/>
    <col min="11531" max="11531" width="22" style="476" customWidth="1"/>
    <col min="11532" max="11532" width="5.5703125" style="476" customWidth="1"/>
    <col min="11533" max="11534" width="3.7109375" style="476" customWidth="1"/>
    <col min="11535" max="11535" width="22" style="476" customWidth="1"/>
    <col min="11536" max="11537" width="15.7109375" style="476" customWidth="1"/>
    <col min="11538" max="11538" width="11.7109375" style="476" customWidth="1"/>
    <col min="11539" max="11539" width="6.42578125" style="476" bestFit="1" customWidth="1"/>
    <col min="11540" max="11540" width="11.7109375" style="476" customWidth="1"/>
    <col min="11541" max="11541" width="0" style="476" hidden="1" customWidth="1"/>
    <col min="11542" max="11542" width="3.7109375" style="476" customWidth="1"/>
    <col min="11543" max="11543" width="11.140625" style="476" bestFit="1" customWidth="1"/>
    <col min="11544" max="11545" width="10.5703125" style="476"/>
    <col min="11546" max="11546" width="13.42578125" style="476" customWidth="1"/>
    <col min="11547"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5.5703125" style="476" customWidth="1"/>
    <col min="11781" max="11782" width="3.7109375" style="476" customWidth="1"/>
    <col min="11783" max="11783" width="22" style="476" customWidth="1"/>
    <col min="11784" max="11784" width="5.5703125" style="476" customWidth="1"/>
    <col min="11785" max="11786" width="3.7109375" style="476" customWidth="1"/>
    <col min="11787" max="11787" width="22" style="476" customWidth="1"/>
    <col min="11788" max="11788" width="5.5703125" style="476" customWidth="1"/>
    <col min="11789" max="11790" width="3.7109375" style="476" customWidth="1"/>
    <col min="11791" max="11791" width="22" style="476" customWidth="1"/>
    <col min="11792" max="11793" width="15.7109375" style="476" customWidth="1"/>
    <col min="11794" max="11794" width="11.7109375" style="476" customWidth="1"/>
    <col min="11795" max="11795" width="6.42578125" style="476" bestFit="1" customWidth="1"/>
    <col min="11796" max="11796" width="11.7109375" style="476" customWidth="1"/>
    <col min="11797" max="11797" width="0" style="476" hidden="1" customWidth="1"/>
    <col min="11798" max="11798" width="3.7109375" style="476" customWidth="1"/>
    <col min="11799" max="11799" width="11.140625" style="476" bestFit="1" customWidth="1"/>
    <col min="11800" max="11801" width="10.5703125" style="476"/>
    <col min="11802" max="11802" width="13.42578125" style="476" customWidth="1"/>
    <col min="11803"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5.5703125" style="476" customWidth="1"/>
    <col min="12037" max="12038" width="3.7109375" style="476" customWidth="1"/>
    <col min="12039" max="12039" width="22" style="476" customWidth="1"/>
    <col min="12040" max="12040" width="5.5703125" style="476" customWidth="1"/>
    <col min="12041" max="12042" width="3.7109375" style="476" customWidth="1"/>
    <col min="12043" max="12043" width="22" style="476" customWidth="1"/>
    <col min="12044" max="12044" width="5.5703125" style="476" customWidth="1"/>
    <col min="12045" max="12046" width="3.7109375" style="476" customWidth="1"/>
    <col min="12047" max="12047" width="22" style="476" customWidth="1"/>
    <col min="12048" max="12049" width="15.7109375" style="476" customWidth="1"/>
    <col min="12050" max="12050" width="11.7109375" style="476" customWidth="1"/>
    <col min="12051" max="12051" width="6.42578125" style="476" bestFit="1" customWidth="1"/>
    <col min="12052" max="12052" width="11.7109375" style="476" customWidth="1"/>
    <col min="12053" max="12053" width="0" style="476" hidden="1" customWidth="1"/>
    <col min="12054" max="12054" width="3.7109375" style="476" customWidth="1"/>
    <col min="12055" max="12055" width="11.140625" style="476" bestFit="1" customWidth="1"/>
    <col min="12056" max="12057" width="10.5703125" style="476"/>
    <col min="12058" max="12058" width="13.42578125" style="476" customWidth="1"/>
    <col min="12059"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5.5703125" style="476" customWidth="1"/>
    <col min="12293" max="12294" width="3.7109375" style="476" customWidth="1"/>
    <col min="12295" max="12295" width="22" style="476" customWidth="1"/>
    <col min="12296" max="12296" width="5.5703125" style="476" customWidth="1"/>
    <col min="12297" max="12298" width="3.7109375" style="476" customWidth="1"/>
    <col min="12299" max="12299" width="22" style="476" customWidth="1"/>
    <col min="12300" max="12300" width="5.5703125" style="476" customWidth="1"/>
    <col min="12301" max="12302" width="3.7109375" style="476" customWidth="1"/>
    <col min="12303" max="12303" width="22" style="476" customWidth="1"/>
    <col min="12304" max="12305" width="15.7109375" style="476" customWidth="1"/>
    <col min="12306" max="12306" width="11.7109375" style="476" customWidth="1"/>
    <col min="12307" max="12307" width="6.42578125" style="476" bestFit="1" customWidth="1"/>
    <col min="12308" max="12308" width="11.7109375" style="476" customWidth="1"/>
    <col min="12309" max="12309" width="0" style="476" hidden="1" customWidth="1"/>
    <col min="12310" max="12310" width="3.7109375" style="476" customWidth="1"/>
    <col min="12311" max="12311" width="11.140625" style="476" bestFit="1" customWidth="1"/>
    <col min="12312" max="12313" width="10.5703125" style="476"/>
    <col min="12314" max="12314" width="13.42578125" style="476" customWidth="1"/>
    <col min="12315"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5.5703125" style="476" customWidth="1"/>
    <col min="12549" max="12550" width="3.7109375" style="476" customWidth="1"/>
    <col min="12551" max="12551" width="22" style="476" customWidth="1"/>
    <col min="12552" max="12552" width="5.5703125" style="476" customWidth="1"/>
    <col min="12553" max="12554" width="3.7109375" style="476" customWidth="1"/>
    <col min="12555" max="12555" width="22" style="476" customWidth="1"/>
    <col min="12556" max="12556" width="5.5703125" style="476" customWidth="1"/>
    <col min="12557" max="12558" width="3.7109375" style="476" customWidth="1"/>
    <col min="12559" max="12559" width="22" style="476" customWidth="1"/>
    <col min="12560" max="12561" width="15.7109375" style="476" customWidth="1"/>
    <col min="12562" max="12562" width="11.7109375" style="476" customWidth="1"/>
    <col min="12563" max="12563" width="6.42578125" style="476" bestFit="1" customWidth="1"/>
    <col min="12564" max="12564" width="11.7109375" style="476" customWidth="1"/>
    <col min="12565" max="12565" width="0" style="476" hidden="1" customWidth="1"/>
    <col min="12566" max="12566" width="3.7109375" style="476" customWidth="1"/>
    <col min="12567" max="12567" width="11.140625" style="476" bestFit="1" customWidth="1"/>
    <col min="12568" max="12569" width="10.5703125" style="476"/>
    <col min="12570" max="12570" width="13.42578125" style="476" customWidth="1"/>
    <col min="12571"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5.5703125" style="476" customWidth="1"/>
    <col min="12805" max="12806" width="3.7109375" style="476" customWidth="1"/>
    <col min="12807" max="12807" width="22" style="476" customWidth="1"/>
    <col min="12808" max="12808" width="5.5703125" style="476" customWidth="1"/>
    <col min="12809" max="12810" width="3.7109375" style="476" customWidth="1"/>
    <col min="12811" max="12811" width="22" style="476" customWidth="1"/>
    <col min="12812" max="12812" width="5.5703125" style="476" customWidth="1"/>
    <col min="12813" max="12814" width="3.7109375" style="476" customWidth="1"/>
    <col min="12815" max="12815" width="22" style="476" customWidth="1"/>
    <col min="12816" max="12817" width="15.7109375" style="476" customWidth="1"/>
    <col min="12818" max="12818" width="11.7109375" style="476" customWidth="1"/>
    <col min="12819" max="12819" width="6.42578125" style="476" bestFit="1" customWidth="1"/>
    <col min="12820" max="12820" width="11.7109375" style="476" customWidth="1"/>
    <col min="12821" max="12821" width="0" style="476" hidden="1" customWidth="1"/>
    <col min="12822" max="12822" width="3.7109375" style="476" customWidth="1"/>
    <col min="12823" max="12823" width="11.140625" style="476" bestFit="1" customWidth="1"/>
    <col min="12824" max="12825" width="10.5703125" style="476"/>
    <col min="12826" max="12826" width="13.42578125" style="476" customWidth="1"/>
    <col min="12827"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5.5703125" style="476" customWidth="1"/>
    <col min="13061" max="13062" width="3.7109375" style="476" customWidth="1"/>
    <col min="13063" max="13063" width="22" style="476" customWidth="1"/>
    <col min="13064" max="13064" width="5.5703125" style="476" customWidth="1"/>
    <col min="13065" max="13066" width="3.7109375" style="476" customWidth="1"/>
    <col min="13067" max="13067" width="22" style="476" customWidth="1"/>
    <col min="13068" max="13068" width="5.5703125" style="476" customWidth="1"/>
    <col min="13069" max="13070" width="3.7109375" style="476" customWidth="1"/>
    <col min="13071" max="13071" width="22" style="476" customWidth="1"/>
    <col min="13072" max="13073" width="15.7109375" style="476" customWidth="1"/>
    <col min="13074" max="13074" width="11.7109375" style="476" customWidth="1"/>
    <col min="13075" max="13075" width="6.42578125" style="476" bestFit="1" customWidth="1"/>
    <col min="13076" max="13076" width="11.7109375" style="476" customWidth="1"/>
    <col min="13077" max="13077" width="0" style="476" hidden="1" customWidth="1"/>
    <col min="13078" max="13078" width="3.7109375" style="476" customWidth="1"/>
    <col min="13079" max="13079" width="11.140625" style="476" bestFit="1" customWidth="1"/>
    <col min="13080" max="13081" width="10.5703125" style="476"/>
    <col min="13082" max="13082" width="13.42578125" style="476" customWidth="1"/>
    <col min="13083"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5.5703125" style="476" customWidth="1"/>
    <col min="13317" max="13318" width="3.7109375" style="476" customWidth="1"/>
    <col min="13319" max="13319" width="22" style="476" customWidth="1"/>
    <col min="13320" max="13320" width="5.5703125" style="476" customWidth="1"/>
    <col min="13321" max="13322" width="3.7109375" style="476" customWidth="1"/>
    <col min="13323" max="13323" width="22" style="476" customWidth="1"/>
    <col min="13324" max="13324" width="5.5703125" style="476" customWidth="1"/>
    <col min="13325" max="13326" width="3.7109375" style="476" customWidth="1"/>
    <col min="13327" max="13327" width="22" style="476" customWidth="1"/>
    <col min="13328" max="13329" width="15.7109375" style="476" customWidth="1"/>
    <col min="13330" max="13330" width="11.7109375" style="476" customWidth="1"/>
    <col min="13331" max="13331" width="6.42578125" style="476" bestFit="1" customWidth="1"/>
    <col min="13332" max="13332" width="11.7109375" style="476" customWidth="1"/>
    <col min="13333" max="13333" width="0" style="476" hidden="1" customWidth="1"/>
    <col min="13334" max="13334" width="3.7109375" style="476" customWidth="1"/>
    <col min="13335" max="13335" width="11.140625" style="476" bestFit="1" customWidth="1"/>
    <col min="13336" max="13337" width="10.5703125" style="476"/>
    <col min="13338" max="13338" width="13.42578125" style="476" customWidth="1"/>
    <col min="13339"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5.5703125" style="476" customWidth="1"/>
    <col min="13573" max="13574" width="3.7109375" style="476" customWidth="1"/>
    <col min="13575" max="13575" width="22" style="476" customWidth="1"/>
    <col min="13576" max="13576" width="5.5703125" style="476" customWidth="1"/>
    <col min="13577" max="13578" width="3.7109375" style="476" customWidth="1"/>
    <col min="13579" max="13579" width="22" style="476" customWidth="1"/>
    <col min="13580" max="13580" width="5.5703125" style="476" customWidth="1"/>
    <col min="13581" max="13582" width="3.7109375" style="476" customWidth="1"/>
    <col min="13583" max="13583" width="22" style="476" customWidth="1"/>
    <col min="13584" max="13585" width="15.7109375" style="476" customWidth="1"/>
    <col min="13586" max="13586" width="11.7109375" style="476" customWidth="1"/>
    <col min="13587" max="13587" width="6.42578125" style="476" bestFit="1" customWidth="1"/>
    <col min="13588" max="13588" width="11.7109375" style="476" customWidth="1"/>
    <col min="13589" max="13589" width="0" style="476" hidden="1" customWidth="1"/>
    <col min="13590" max="13590" width="3.7109375" style="476" customWidth="1"/>
    <col min="13591" max="13591" width="11.140625" style="476" bestFit="1" customWidth="1"/>
    <col min="13592" max="13593" width="10.5703125" style="476"/>
    <col min="13594" max="13594" width="13.42578125" style="476" customWidth="1"/>
    <col min="13595"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5.5703125" style="476" customWidth="1"/>
    <col min="13829" max="13830" width="3.7109375" style="476" customWidth="1"/>
    <col min="13831" max="13831" width="22" style="476" customWidth="1"/>
    <col min="13832" max="13832" width="5.5703125" style="476" customWidth="1"/>
    <col min="13833" max="13834" width="3.7109375" style="476" customWidth="1"/>
    <col min="13835" max="13835" width="22" style="476" customWidth="1"/>
    <col min="13836" max="13836" width="5.5703125" style="476" customWidth="1"/>
    <col min="13837" max="13838" width="3.7109375" style="476" customWidth="1"/>
    <col min="13839" max="13839" width="22" style="476" customWidth="1"/>
    <col min="13840" max="13841" width="15.7109375" style="476" customWidth="1"/>
    <col min="13842" max="13842" width="11.7109375" style="476" customWidth="1"/>
    <col min="13843" max="13843" width="6.42578125" style="476" bestFit="1" customWidth="1"/>
    <col min="13844" max="13844" width="11.7109375" style="476" customWidth="1"/>
    <col min="13845" max="13845" width="0" style="476" hidden="1" customWidth="1"/>
    <col min="13846" max="13846" width="3.7109375" style="476" customWidth="1"/>
    <col min="13847" max="13847" width="11.140625" style="476" bestFit="1" customWidth="1"/>
    <col min="13848" max="13849" width="10.5703125" style="476"/>
    <col min="13850" max="13850" width="13.42578125" style="476" customWidth="1"/>
    <col min="13851"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5.5703125" style="476" customWidth="1"/>
    <col min="14085" max="14086" width="3.7109375" style="476" customWidth="1"/>
    <col min="14087" max="14087" width="22" style="476" customWidth="1"/>
    <col min="14088" max="14088" width="5.5703125" style="476" customWidth="1"/>
    <col min="14089" max="14090" width="3.7109375" style="476" customWidth="1"/>
    <col min="14091" max="14091" width="22" style="476" customWidth="1"/>
    <col min="14092" max="14092" width="5.5703125" style="476" customWidth="1"/>
    <col min="14093" max="14094" width="3.7109375" style="476" customWidth="1"/>
    <col min="14095" max="14095" width="22" style="476" customWidth="1"/>
    <col min="14096" max="14097" width="15.7109375" style="476" customWidth="1"/>
    <col min="14098" max="14098" width="11.7109375" style="476" customWidth="1"/>
    <col min="14099" max="14099" width="6.42578125" style="476" bestFit="1" customWidth="1"/>
    <col min="14100" max="14100" width="11.7109375" style="476" customWidth="1"/>
    <col min="14101" max="14101" width="0" style="476" hidden="1" customWidth="1"/>
    <col min="14102" max="14102" width="3.7109375" style="476" customWidth="1"/>
    <col min="14103" max="14103" width="11.140625" style="476" bestFit="1" customWidth="1"/>
    <col min="14104" max="14105" width="10.5703125" style="476"/>
    <col min="14106" max="14106" width="13.42578125" style="476" customWidth="1"/>
    <col min="14107"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5.5703125" style="476" customWidth="1"/>
    <col min="14341" max="14342" width="3.7109375" style="476" customWidth="1"/>
    <col min="14343" max="14343" width="22" style="476" customWidth="1"/>
    <col min="14344" max="14344" width="5.5703125" style="476" customWidth="1"/>
    <col min="14345" max="14346" width="3.7109375" style="476" customWidth="1"/>
    <col min="14347" max="14347" width="22" style="476" customWidth="1"/>
    <col min="14348" max="14348" width="5.5703125" style="476" customWidth="1"/>
    <col min="14349" max="14350" width="3.7109375" style="476" customWidth="1"/>
    <col min="14351" max="14351" width="22" style="476" customWidth="1"/>
    <col min="14352" max="14353" width="15.7109375" style="476" customWidth="1"/>
    <col min="14354" max="14354" width="11.7109375" style="476" customWidth="1"/>
    <col min="14355" max="14355" width="6.42578125" style="476" bestFit="1" customWidth="1"/>
    <col min="14356" max="14356" width="11.7109375" style="476" customWidth="1"/>
    <col min="14357" max="14357" width="0" style="476" hidden="1" customWidth="1"/>
    <col min="14358" max="14358" width="3.7109375" style="476" customWidth="1"/>
    <col min="14359" max="14359" width="11.140625" style="476" bestFit="1" customWidth="1"/>
    <col min="14360" max="14361" width="10.5703125" style="476"/>
    <col min="14362" max="14362" width="13.42578125" style="476" customWidth="1"/>
    <col min="14363"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5.5703125" style="476" customWidth="1"/>
    <col min="14597" max="14598" width="3.7109375" style="476" customWidth="1"/>
    <col min="14599" max="14599" width="22" style="476" customWidth="1"/>
    <col min="14600" max="14600" width="5.5703125" style="476" customWidth="1"/>
    <col min="14601" max="14602" width="3.7109375" style="476" customWidth="1"/>
    <col min="14603" max="14603" width="22" style="476" customWidth="1"/>
    <col min="14604" max="14604" width="5.5703125" style="476" customWidth="1"/>
    <col min="14605" max="14606" width="3.7109375" style="476" customWidth="1"/>
    <col min="14607" max="14607" width="22" style="476" customWidth="1"/>
    <col min="14608" max="14609" width="15.7109375" style="476" customWidth="1"/>
    <col min="14610" max="14610" width="11.7109375" style="476" customWidth="1"/>
    <col min="14611" max="14611" width="6.42578125" style="476" bestFit="1" customWidth="1"/>
    <col min="14612" max="14612" width="11.7109375" style="476" customWidth="1"/>
    <col min="14613" max="14613" width="0" style="476" hidden="1" customWidth="1"/>
    <col min="14614" max="14614" width="3.7109375" style="476" customWidth="1"/>
    <col min="14615" max="14615" width="11.140625" style="476" bestFit="1" customWidth="1"/>
    <col min="14616" max="14617" width="10.5703125" style="476"/>
    <col min="14618" max="14618" width="13.42578125" style="476" customWidth="1"/>
    <col min="14619"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5.5703125" style="476" customWidth="1"/>
    <col min="14853" max="14854" width="3.7109375" style="476" customWidth="1"/>
    <col min="14855" max="14855" width="22" style="476" customWidth="1"/>
    <col min="14856" max="14856" width="5.5703125" style="476" customWidth="1"/>
    <col min="14857" max="14858" width="3.7109375" style="476" customWidth="1"/>
    <col min="14859" max="14859" width="22" style="476" customWidth="1"/>
    <col min="14860" max="14860" width="5.5703125" style="476" customWidth="1"/>
    <col min="14861" max="14862" width="3.7109375" style="476" customWidth="1"/>
    <col min="14863" max="14863" width="22" style="476" customWidth="1"/>
    <col min="14864" max="14865" width="15.7109375" style="476" customWidth="1"/>
    <col min="14866" max="14866" width="11.7109375" style="476" customWidth="1"/>
    <col min="14867" max="14867" width="6.42578125" style="476" bestFit="1" customWidth="1"/>
    <col min="14868" max="14868" width="11.7109375" style="476" customWidth="1"/>
    <col min="14869" max="14869" width="0" style="476" hidden="1" customWidth="1"/>
    <col min="14870" max="14870" width="3.7109375" style="476" customWidth="1"/>
    <col min="14871" max="14871" width="11.140625" style="476" bestFit="1" customWidth="1"/>
    <col min="14872" max="14873" width="10.5703125" style="476"/>
    <col min="14874" max="14874" width="13.42578125" style="476" customWidth="1"/>
    <col min="14875"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5.5703125" style="476" customWidth="1"/>
    <col min="15109" max="15110" width="3.7109375" style="476" customWidth="1"/>
    <col min="15111" max="15111" width="22" style="476" customWidth="1"/>
    <col min="15112" max="15112" width="5.5703125" style="476" customWidth="1"/>
    <col min="15113" max="15114" width="3.7109375" style="476" customWidth="1"/>
    <col min="15115" max="15115" width="22" style="476" customWidth="1"/>
    <col min="15116" max="15116" width="5.5703125" style="476" customWidth="1"/>
    <col min="15117" max="15118" width="3.7109375" style="476" customWidth="1"/>
    <col min="15119" max="15119" width="22" style="476" customWidth="1"/>
    <col min="15120" max="15121" width="15.7109375" style="476" customWidth="1"/>
    <col min="15122" max="15122" width="11.7109375" style="476" customWidth="1"/>
    <col min="15123" max="15123" width="6.42578125" style="476" bestFit="1" customWidth="1"/>
    <col min="15124" max="15124" width="11.7109375" style="476" customWidth="1"/>
    <col min="15125" max="15125" width="0" style="476" hidden="1" customWidth="1"/>
    <col min="15126" max="15126" width="3.7109375" style="476" customWidth="1"/>
    <col min="15127" max="15127" width="11.140625" style="476" bestFit="1" customWidth="1"/>
    <col min="15128" max="15129" width="10.5703125" style="476"/>
    <col min="15130" max="15130" width="13.42578125" style="476" customWidth="1"/>
    <col min="15131"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5.5703125" style="476" customWidth="1"/>
    <col min="15365" max="15366" width="3.7109375" style="476" customWidth="1"/>
    <col min="15367" max="15367" width="22" style="476" customWidth="1"/>
    <col min="15368" max="15368" width="5.5703125" style="476" customWidth="1"/>
    <col min="15369" max="15370" width="3.7109375" style="476" customWidth="1"/>
    <col min="15371" max="15371" width="22" style="476" customWidth="1"/>
    <col min="15372" max="15372" width="5.5703125" style="476" customWidth="1"/>
    <col min="15373" max="15374" width="3.7109375" style="476" customWidth="1"/>
    <col min="15375" max="15375" width="22" style="476" customWidth="1"/>
    <col min="15376" max="15377" width="15.7109375" style="476" customWidth="1"/>
    <col min="15378" max="15378" width="11.7109375" style="476" customWidth="1"/>
    <col min="15379" max="15379" width="6.42578125" style="476" bestFit="1" customWidth="1"/>
    <col min="15380" max="15380" width="11.7109375" style="476" customWidth="1"/>
    <col min="15381" max="15381" width="0" style="476" hidden="1" customWidth="1"/>
    <col min="15382" max="15382" width="3.7109375" style="476" customWidth="1"/>
    <col min="15383" max="15383" width="11.140625" style="476" bestFit="1" customWidth="1"/>
    <col min="15384" max="15385" width="10.5703125" style="476"/>
    <col min="15386" max="15386" width="13.42578125" style="476" customWidth="1"/>
    <col min="15387"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5.5703125" style="476" customWidth="1"/>
    <col min="15621" max="15622" width="3.7109375" style="476" customWidth="1"/>
    <col min="15623" max="15623" width="22" style="476" customWidth="1"/>
    <col min="15624" max="15624" width="5.5703125" style="476" customWidth="1"/>
    <col min="15625" max="15626" width="3.7109375" style="476" customWidth="1"/>
    <col min="15627" max="15627" width="22" style="476" customWidth="1"/>
    <col min="15628" max="15628" width="5.5703125" style="476" customWidth="1"/>
    <col min="15629" max="15630" width="3.7109375" style="476" customWidth="1"/>
    <col min="15631" max="15631" width="22" style="476" customWidth="1"/>
    <col min="15632" max="15633" width="15.7109375" style="476" customWidth="1"/>
    <col min="15634" max="15634" width="11.7109375" style="476" customWidth="1"/>
    <col min="15635" max="15635" width="6.42578125" style="476" bestFit="1" customWidth="1"/>
    <col min="15636" max="15636" width="11.7109375" style="476" customWidth="1"/>
    <col min="15637" max="15637" width="0" style="476" hidden="1" customWidth="1"/>
    <col min="15638" max="15638" width="3.7109375" style="476" customWidth="1"/>
    <col min="15639" max="15639" width="11.140625" style="476" bestFit="1" customWidth="1"/>
    <col min="15640" max="15641" width="10.5703125" style="476"/>
    <col min="15642" max="15642" width="13.42578125" style="476" customWidth="1"/>
    <col min="15643"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5.5703125" style="476" customWidth="1"/>
    <col min="15877" max="15878" width="3.7109375" style="476" customWidth="1"/>
    <col min="15879" max="15879" width="22" style="476" customWidth="1"/>
    <col min="15880" max="15880" width="5.5703125" style="476" customWidth="1"/>
    <col min="15881" max="15882" width="3.7109375" style="476" customWidth="1"/>
    <col min="15883" max="15883" width="22" style="476" customWidth="1"/>
    <col min="15884" max="15884" width="5.5703125" style="476" customWidth="1"/>
    <col min="15885" max="15886" width="3.7109375" style="476" customWidth="1"/>
    <col min="15887" max="15887" width="22" style="476" customWidth="1"/>
    <col min="15888" max="15889" width="15.7109375" style="476" customWidth="1"/>
    <col min="15890" max="15890" width="11.7109375" style="476" customWidth="1"/>
    <col min="15891" max="15891" width="6.42578125" style="476" bestFit="1" customWidth="1"/>
    <col min="15892" max="15892" width="11.7109375" style="476" customWidth="1"/>
    <col min="15893" max="15893" width="0" style="476" hidden="1" customWidth="1"/>
    <col min="15894" max="15894" width="3.7109375" style="476" customWidth="1"/>
    <col min="15895" max="15895" width="11.140625" style="476" bestFit="1" customWidth="1"/>
    <col min="15896" max="15897" width="10.5703125" style="476"/>
    <col min="15898" max="15898" width="13.42578125" style="476" customWidth="1"/>
    <col min="15899"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5.5703125" style="476" customWidth="1"/>
    <col min="16133" max="16134" width="3.7109375" style="476" customWidth="1"/>
    <col min="16135" max="16135" width="22" style="476" customWidth="1"/>
    <col min="16136" max="16136" width="5.5703125" style="476" customWidth="1"/>
    <col min="16137" max="16138" width="3.7109375" style="476" customWidth="1"/>
    <col min="16139" max="16139" width="22" style="476" customWidth="1"/>
    <col min="16140" max="16140" width="5.5703125" style="476" customWidth="1"/>
    <col min="16141" max="16142" width="3.7109375" style="476" customWidth="1"/>
    <col min="16143" max="16143" width="22" style="476" customWidth="1"/>
    <col min="16144" max="16145" width="15.7109375" style="476" customWidth="1"/>
    <col min="16146" max="16146" width="11.7109375" style="476" customWidth="1"/>
    <col min="16147" max="16147" width="6.42578125" style="476" bestFit="1" customWidth="1"/>
    <col min="16148" max="16148" width="11.7109375" style="476" customWidth="1"/>
    <col min="16149" max="16149" width="0" style="476" hidden="1" customWidth="1"/>
    <col min="16150" max="16150" width="3.7109375" style="476" customWidth="1"/>
    <col min="16151" max="16151" width="11.140625" style="476" bestFit="1" customWidth="1"/>
    <col min="16152" max="16153" width="10.5703125" style="476"/>
    <col min="16154" max="16154" width="13.42578125" style="476" customWidth="1"/>
    <col min="16155" max="16384" width="10.5703125" style="476"/>
  </cols>
  <sheetData>
    <row r="1" spans="1:37" hidden="1"/>
    <row r="2" spans="1:37" hidden="1"/>
    <row r="3" spans="1:37" hidden="1"/>
    <row r="4" spans="1:37" ht="3" customHeight="1">
      <c r="J4" s="481"/>
      <c r="K4" s="481"/>
      <c r="L4" s="477"/>
      <c r="M4" s="477"/>
      <c r="N4" s="477"/>
      <c r="O4" s="477"/>
      <c r="P4" s="477"/>
      <c r="Q4" s="477"/>
      <c r="R4" s="477"/>
      <c r="S4" s="477"/>
      <c r="T4" s="477"/>
      <c r="U4" s="477"/>
      <c r="V4" s="477"/>
      <c r="W4" s="477"/>
      <c r="X4" s="477"/>
      <c r="Y4" s="477"/>
      <c r="Z4" s="484"/>
      <c r="AA4" s="484"/>
      <c r="AB4" s="484"/>
      <c r="AC4" s="484"/>
      <c r="AD4" s="484"/>
      <c r="AE4" s="477"/>
    </row>
    <row r="5" spans="1:37" ht="22.5" customHeight="1">
      <c r="J5" s="481"/>
      <c r="K5" s="481"/>
      <c r="L5" s="1223" t="s">
        <v>675</v>
      </c>
      <c r="M5" s="1223"/>
      <c r="N5" s="1223"/>
      <c r="O5" s="1223"/>
      <c r="P5" s="1223"/>
      <c r="Q5" s="1223"/>
      <c r="R5" s="1223"/>
      <c r="S5" s="1223"/>
      <c r="T5" s="1223"/>
      <c r="U5" s="579"/>
      <c r="V5" s="579"/>
      <c r="W5" s="523"/>
      <c r="X5" s="523"/>
      <c r="Y5" s="585"/>
      <c r="Z5" s="585"/>
      <c r="AA5" s="585"/>
      <c r="AB5" s="585"/>
      <c r="AC5" s="585"/>
      <c r="AD5" s="585"/>
      <c r="AE5" s="497"/>
    </row>
    <row r="6" spans="1:37" ht="3" customHeight="1">
      <c r="J6" s="481"/>
      <c r="K6" s="481"/>
      <c r="L6" s="477"/>
      <c r="M6" s="477"/>
      <c r="N6" s="477"/>
      <c r="O6" s="480"/>
      <c r="P6" s="480"/>
      <c r="Q6" s="480"/>
      <c r="R6" s="480"/>
      <c r="S6" s="480"/>
      <c r="T6" s="480"/>
      <c r="U6" s="477"/>
    </row>
    <row r="7" spans="1:37" s="523" customFormat="1" ht="22.5">
      <c r="A7" s="585"/>
      <c r="B7" s="585"/>
      <c r="C7" s="585"/>
      <c r="D7" s="585"/>
      <c r="E7" s="585"/>
      <c r="F7" s="585"/>
      <c r="G7" s="591"/>
      <c r="H7" s="591"/>
      <c r="I7" s="531"/>
      <c r="J7" s="529"/>
      <c r="K7" s="529"/>
      <c r="L7" s="524"/>
      <c r="M7" s="672" t="s">
        <v>503</v>
      </c>
      <c r="N7" s="1229" t="str">
        <f>IF(NameOrPr_ch="",IF(NameOrPr="","",NameOrPr),NameOrPr_ch)</f>
        <v>Региональная служба по тарифам Ростовской области</v>
      </c>
      <c r="O7" s="1229"/>
      <c r="P7" s="1229"/>
      <c r="Q7" s="1229"/>
      <c r="R7" s="1229"/>
      <c r="S7" s="1229"/>
      <c r="T7" s="1229"/>
      <c r="U7" s="669"/>
      <c r="AH7" s="585"/>
      <c r="AI7" s="585"/>
      <c r="AJ7" s="585"/>
      <c r="AK7" s="585"/>
    </row>
    <row r="8" spans="1:37" s="491" customFormat="1" ht="18.75">
      <c r="A8" s="505"/>
      <c r="B8" s="505"/>
      <c r="C8" s="505"/>
      <c r="D8" s="505"/>
      <c r="E8" s="505"/>
      <c r="F8" s="505"/>
      <c r="G8" s="505"/>
      <c r="H8" s="505"/>
      <c r="L8" s="499"/>
      <c r="M8" s="672" t="s">
        <v>597</v>
      </c>
      <c r="N8" s="1229" t="str">
        <f>IF(datePr_ch="",IF(datePr="","",datePr),datePr_ch)</f>
        <v>17.12.2018</v>
      </c>
      <c r="O8" s="1229"/>
      <c r="P8" s="1229"/>
      <c r="Q8" s="1229"/>
      <c r="R8" s="1229"/>
      <c r="S8" s="1229"/>
      <c r="T8" s="1229"/>
      <c r="U8" s="667"/>
      <c r="V8" s="570"/>
      <c r="W8" s="570"/>
      <c r="X8" s="570"/>
      <c r="Y8" s="570"/>
      <c r="Z8" s="570"/>
      <c r="AA8" s="570"/>
      <c r="AH8" s="505"/>
      <c r="AI8" s="505"/>
      <c r="AJ8" s="505"/>
      <c r="AK8" s="505"/>
    </row>
    <row r="9" spans="1:37" s="491" customFormat="1" ht="18.75">
      <c r="A9" s="505"/>
      <c r="B9" s="505"/>
      <c r="C9" s="505"/>
      <c r="D9" s="505"/>
      <c r="E9" s="505"/>
      <c r="F9" s="505"/>
      <c r="G9" s="505"/>
      <c r="H9" s="505"/>
      <c r="L9" s="552"/>
      <c r="M9" s="672" t="s">
        <v>596</v>
      </c>
      <c r="N9" s="1229" t="str">
        <f>IF(numberPr_ch="",IF(numberPr="","",numberPr),numberPr_ch)</f>
        <v>83/55</v>
      </c>
      <c r="O9" s="1229"/>
      <c r="P9" s="1229"/>
      <c r="Q9" s="1229"/>
      <c r="R9" s="1229"/>
      <c r="S9" s="1229"/>
      <c r="T9" s="1229"/>
      <c r="U9" s="667"/>
      <c r="V9" s="570"/>
      <c r="W9" s="570"/>
      <c r="X9" s="570"/>
      <c r="Y9" s="570"/>
      <c r="Z9" s="570"/>
      <c r="AA9" s="570"/>
      <c r="AH9" s="505"/>
      <c r="AI9" s="505"/>
      <c r="AJ9" s="505"/>
      <c r="AK9" s="505"/>
    </row>
    <row r="10" spans="1:37" s="491" customFormat="1" ht="18.75">
      <c r="A10" s="505"/>
      <c r="B10" s="505"/>
      <c r="C10" s="505"/>
      <c r="D10" s="505"/>
      <c r="E10" s="505"/>
      <c r="F10" s="505"/>
      <c r="G10" s="505"/>
      <c r="H10" s="505"/>
      <c r="L10" s="552"/>
      <c r="M10" s="672" t="s">
        <v>502</v>
      </c>
      <c r="N10" s="1229" t="str">
        <f>IF(IstPub_ch="",IF(IstPub="","",IstPub),IstPub_ch)</f>
        <v>www.rst.donland.ru</v>
      </c>
      <c r="O10" s="1229"/>
      <c r="P10" s="1229"/>
      <c r="Q10" s="1229"/>
      <c r="R10" s="1229"/>
      <c r="S10" s="1229"/>
      <c r="T10" s="1229"/>
      <c r="U10" s="667"/>
      <c r="V10" s="570"/>
      <c r="W10" s="570"/>
      <c r="X10" s="570"/>
      <c r="Y10" s="570"/>
      <c r="Z10" s="570"/>
      <c r="AA10" s="570"/>
      <c r="AH10" s="505"/>
      <c r="AI10" s="505"/>
      <c r="AJ10" s="505"/>
      <c r="AK10" s="505"/>
    </row>
    <row r="11" spans="1:37" s="772" customFormat="1" ht="18.75" hidden="1">
      <c r="A11" s="773"/>
      <c r="B11" s="773"/>
      <c r="C11" s="773"/>
      <c r="D11" s="773"/>
      <c r="E11" s="773"/>
      <c r="F11" s="773"/>
      <c r="G11" s="773"/>
      <c r="H11" s="773"/>
      <c r="L11" s="761"/>
      <c r="M11" s="750"/>
      <c r="N11" s="749"/>
      <c r="O11" s="749"/>
      <c r="P11" s="749"/>
      <c r="Q11" s="749"/>
      <c r="R11" s="749"/>
      <c r="S11" s="749"/>
      <c r="T11" s="749"/>
      <c r="U11" s="667"/>
      <c r="Z11" s="771" t="s">
        <v>722</v>
      </c>
      <c r="AA11" s="771" t="s">
        <v>723</v>
      </c>
      <c r="AH11" s="773"/>
      <c r="AI11" s="773"/>
      <c r="AJ11" s="773"/>
      <c r="AK11" s="773"/>
    </row>
    <row r="12" spans="1:37" s="491" customFormat="1" ht="11.25" hidden="1">
      <c r="A12" s="505"/>
      <c r="B12" s="505"/>
      <c r="C12" s="505"/>
      <c r="D12" s="505"/>
      <c r="E12" s="505"/>
      <c r="F12" s="505"/>
      <c r="G12" s="505"/>
      <c r="H12" s="505"/>
      <c r="L12" s="1224"/>
      <c r="M12" s="1224"/>
      <c r="N12" s="566"/>
      <c r="O12" s="1259"/>
      <c r="P12" s="1259"/>
      <c r="Q12" s="1259"/>
      <c r="R12" s="1259"/>
      <c r="S12" s="1259"/>
      <c r="T12" s="1259"/>
      <c r="U12" s="486"/>
      <c r="AE12" s="503" t="s">
        <v>373</v>
      </c>
      <c r="AH12" s="505"/>
      <c r="AI12" s="505"/>
      <c r="AJ12" s="505"/>
      <c r="AK12" s="505"/>
    </row>
    <row r="13" spans="1:37">
      <c r="J13" s="481"/>
      <c r="K13" s="481"/>
      <c r="L13" s="477"/>
      <c r="M13" s="477"/>
      <c r="N13" s="477"/>
      <c r="O13" s="1249"/>
      <c r="P13" s="1249"/>
      <c r="Q13" s="1249"/>
      <c r="R13" s="1249"/>
      <c r="S13" s="1249"/>
      <c r="T13" s="1249"/>
      <c r="U13" s="599"/>
      <c r="Z13" s="1249"/>
      <c r="AA13" s="1249"/>
      <c r="AB13" s="1249"/>
      <c r="AC13" s="1249"/>
      <c r="AD13" s="1249"/>
      <c r="AE13" s="1249"/>
    </row>
    <row r="14" spans="1:37">
      <c r="J14" s="481"/>
      <c r="K14" s="481"/>
      <c r="L14" s="1161" t="s">
        <v>454</v>
      </c>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t="s">
        <v>455</v>
      </c>
    </row>
    <row r="15" spans="1:37" ht="14.25" customHeight="1">
      <c r="J15" s="481"/>
      <c r="K15" s="481"/>
      <c r="L15" s="1236" t="s">
        <v>92</v>
      </c>
      <c r="M15" s="1236" t="s">
        <v>677</v>
      </c>
      <c r="N15" s="1272" t="s">
        <v>629</v>
      </c>
      <c r="O15" s="1272"/>
      <c r="P15" s="1272"/>
      <c r="Q15" s="1272"/>
      <c r="R15" s="1272" t="s">
        <v>630</v>
      </c>
      <c r="S15" s="1272"/>
      <c r="T15" s="1272"/>
      <c r="U15" s="1272"/>
      <c r="V15" s="1272" t="s">
        <v>631</v>
      </c>
      <c r="W15" s="1272"/>
      <c r="X15" s="1272"/>
      <c r="Y15" s="1272"/>
      <c r="Z15" s="1236" t="s">
        <v>642</v>
      </c>
      <c r="AA15" s="1236"/>
      <c r="AB15" s="1236"/>
      <c r="AC15" s="1236"/>
      <c r="AD15" s="1236"/>
      <c r="AE15" s="1236" t="s">
        <v>341</v>
      </c>
      <c r="AF15" s="1248" t="s">
        <v>275</v>
      </c>
      <c r="AG15" s="1161"/>
    </row>
    <row r="16" spans="1:37" s="523" customFormat="1" ht="27.75" customHeight="1">
      <c r="A16" s="585"/>
      <c r="B16" s="585"/>
      <c r="C16" s="585"/>
      <c r="D16" s="585"/>
      <c r="E16" s="585"/>
      <c r="F16" s="585"/>
      <c r="G16" s="591"/>
      <c r="H16" s="591"/>
      <c r="I16" s="531"/>
      <c r="J16" s="529"/>
      <c r="K16" s="529"/>
      <c r="L16" s="1236"/>
      <c r="M16" s="1236"/>
      <c r="N16" s="1272"/>
      <c r="O16" s="1272"/>
      <c r="P16" s="1272"/>
      <c r="Q16" s="1272"/>
      <c r="R16" s="1272"/>
      <c r="S16" s="1272"/>
      <c r="T16" s="1272"/>
      <c r="U16" s="1272"/>
      <c r="V16" s="1272"/>
      <c r="W16" s="1272"/>
      <c r="X16" s="1272"/>
      <c r="Y16" s="1272"/>
      <c r="Z16" s="1161" t="s">
        <v>680</v>
      </c>
      <c r="AA16" s="1161"/>
      <c r="AB16" s="1161" t="s">
        <v>655</v>
      </c>
      <c r="AC16" s="1161"/>
      <c r="AD16" s="1161"/>
      <c r="AE16" s="1236"/>
      <c r="AF16" s="1248"/>
      <c r="AG16" s="1161"/>
      <c r="AH16" s="585"/>
      <c r="AI16" s="585"/>
      <c r="AJ16" s="585"/>
      <c r="AK16" s="585"/>
    </row>
    <row r="17" spans="1:37" ht="14.25" customHeight="1">
      <c r="J17" s="481"/>
      <c r="K17" s="481"/>
      <c r="L17" s="1236"/>
      <c r="M17" s="1236"/>
      <c r="N17" s="1272"/>
      <c r="O17" s="1272"/>
      <c r="P17" s="1272"/>
      <c r="Q17" s="1272"/>
      <c r="R17" s="1272"/>
      <c r="S17" s="1272"/>
      <c r="T17" s="1272"/>
      <c r="U17" s="1272"/>
      <c r="V17" s="1272"/>
      <c r="W17" s="1272"/>
      <c r="X17" s="1272"/>
      <c r="Y17" s="1272"/>
      <c r="Z17" s="534" t="s">
        <v>678</v>
      </c>
      <c r="AA17" s="534" t="s">
        <v>679</v>
      </c>
      <c r="AB17" s="536" t="s">
        <v>274</v>
      </c>
      <c r="AC17" s="1260" t="s">
        <v>273</v>
      </c>
      <c r="AD17" s="1260"/>
      <c r="AE17" s="1236"/>
      <c r="AF17" s="1248"/>
      <c r="AG17" s="1161"/>
    </row>
    <row r="18" spans="1:37">
      <c r="J18" s="481"/>
      <c r="K18" s="489">
        <v>1</v>
      </c>
      <c r="L18" s="478" t="s">
        <v>93</v>
      </c>
      <c r="M18" s="478" t="s">
        <v>49</v>
      </c>
      <c r="N18" s="1265">
        <f ca="1">OFFSET(N18,0,-1)+1</f>
        <v>3</v>
      </c>
      <c r="O18" s="1265"/>
      <c r="P18" s="1265"/>
      <c r="Q18" s="1265"/>
      <c r="R18" s="1265">
        <f ca="1">OFFSET(N18,0,0)+1</f>
        <v>4</v>
      </c>
      <c r="S18" s="1265"/>
      <c r="T18" s="1265"/>
      <c r="U18" s="1265"/>
      <c r="V18" s="674"/>
      <c r="W18" s="674"/>
      <c r="X18" s="674"/>
      <c r="Y18" s="675">
        <f ca="1">OFFSET(R18,0,0)+1</f>
        <v>5</v>
      </c>
      <c r="Z18" s="487">
        <f ca="1">OFFSET(Z18,0,-1)+1</f>
        <v>6</v>
      </c>
      <c r="AA18" s="487">
        <f ca="1">OFFSET(AA18,0,-1)+1</f>
        <v>7</v>
      </c>
      <c r="AB18" s="487">
        <f ca="1">OFFSET(AB18,0,-1)+1</f>
        <v>8</v>
      </c>
      <c r="AC18" s="1265">
        <f ca="1">OFFSET(AC18,0,-1)+1</f>
        <v>9</v>
      </c>
      <c r="AD18" s="1265"/>
      <c r="AE18" s="487">
        <f ca="1">OFFSET(AE18,0,-2)+1</f>
        <v>10</v>
      </c>
      <c r="AF18" s="523"/>
      <c r="AG18" s="487">
        <f ca="1">OFFSET(AG18,0,-2)+1</f>
        <v>11</v>
      </c>
    </row>
    <row r="19" spans="1:37" ht="22.5">
      <c r="A19" s="1209">
        <v>1</v>
      </c>
      <c r="B19" s="1015"/>
      <c r="C19" s="1015"/>
      <c r="D19" s="1015"/>
      <c r="E19" s="1015"/>
      <c r="F19" s="1008"/>
      <c r="G19" s="1014"/>
      <c r="H19" s="1014"/>
      <c r="I19" s="996"/>
      <c r="J19" s="995"/>
      <c r="K19" s="995"/>
      <c r="L19" s="593">
        <f>mergeValue(A19)</f>
        <v>1</v>
      </c>
      <c r="M19" s="641" t="s">
        <v>20</v>
      </c>
      <c r="N19" s="1266"/>
      <c r="O19" s="1266"/>
      <c r="P19" s="1266"/>
      <c r="Q19" s="1266"/>
      <c r="R19" s="1266"/>
      <c r="S19" s="1266"/>
      <c r="T19" s="1266"/>
      <c r="U19" s="1266"/>
      <c r="V19" s="1266"/>
      <c r="W19" s="1266"/>
      <c r="X19" s="1266"/>
      <c r="Y19" s="1266"/>
      <c r="Z19" s="1266"/>
      <c r="AA19" s="1266"/>
      <c r="AB19" s="1266"/>
      <c r="AC19" s="1266"/>
      <c r="AD19" s="1266"/>
      <c r="AE19" s="1266"/>
      <c r="AF19" s="1266"/>
      <c r="AG19" s="581" t="s">
        <v>477</v>
      </c>
    </row>
    <row r="20" spans="1:37" ht="22.5">
      <c r="A20" s="1209"/>
      <c r="B20" s="1209">
        <v>1</v>
      </c>
      <c r="C20" s="1015"/>
      <c r="D20" s="1015"/>
      <c r="E20" s="1015"/>
      <c r="F20" s="1008"/>
      <c r="G20" s="1017"/>
      <c r="H20" s="1018"/>
      <c r="I20" s="997"/>
      <c r="J20" s="992"/>
      <c r="K20" s="990"/>
      <c r="L20" s="593" t="str">
        <f>mergeValue(A20) &amp;"."&amp; mergeValue(B20)</f>
        <v>1.1</v>
      </c>
      <c r="M20" s="546" t="s">
        <v>16</v>
      </c>
      <c r="N20" s="1267"/>
      <c r="O20" s="1267"/>
      <c r="P20" s="1267"/>
      <c r="Q20" s="1267"/>
      <c r="R20" s="1267"/>
      <c r="S20" s="1267"/>
      <c r="T20" s="1267"/>
      <c r="U20" s="1267"/>
      <c r="V20" s="1267"/>
      <c r="W20" s="1267"/>
      <c r="X20" s="1267"/>
      <c r="Y20" s="1267"/>
      <c r="Z20" s="1267"/>
      <c r="AA20" s="1267"/>
      <c r="AB20" s="1267"/>
      <c r="AC20" s="1267"/>
      <c r="AD20" s="1267"/>
      <c r="AE20" s="1267"/>
      <c r="AF20" s="1267"/>
      <c r="AG20" s="581" t="s">
        <v>478</v>
      </c>
    </row>
    <row r="21" spans="1:37" ht="22.5">
      <c r="A21" s="1209"/>
      <c r="B21" s="1209"/>
      <c r="C21" s="1209">
        <v>1</v>
      </c>
      <c r="D21" s="1015"/>
      <c r="E21" s="1015"/>
      <c r="F21" s="1008"/>
      <c r="G21" s="1017"/>
      <c r="H21" s="1018"/>
      <c r="I21" s="997"/>
      <c r="J21" s="992"/>
      <c r="K21" s="990"/>
      <c r="L21" s="593" t="str">
        <f>mergeValue(A21) &amp;"."&amp; mergeValue(B21)&amp;"."&amp; mergeValue(C21)</f>
        <v>1.1.1</v>
      </c>
      <c r="M21" s="547" t="s">
        <v>7</v>
      </c>
      <c r="N21" s="1267"/>
      <c r="O21" s="1267"/>
      <c r="P21" s="1267"/>
      <c r="Q21" s="1267"/>
      <c r="R21" s="1267"/>
      <c r="S21" s="1267"/>
      <c r="T21" s="1267"/>
      <c r="U21" s="1267"/>
      <c r="V21" s="1267"/>
      <c r="W21" s="1267"/>
      <c r="X21" s="1267"/>
      <c r="Y21" s="1267"/>
      <c r="Z21" s="1267"/>
      <c r="AA21" s="1267"/>
      <c r="AB21" s="1267"/>
      <c r="AC21" s="1267"/>
      <c r="AD21" s="1267"/>
      <c r="AE21" s="1267"/>
      <c r="AF21" s="1267"/>
      <c r="AG21" s="581" t="s">
        <v>634</v>
      </c>
    </row>
    <row r="22" spans="1:37" ht="15" customHeight="1">
      <c r="A22" s="1209"/>
      <c r="B22" s="1209"/>
      <c r="C22" s="1209"/>
      <c r="D22" s="1209">
        <v>1</v>
      </c>
      <c r="E22" s="1015"/>
      <c r="F22" s="1008"/>
      <c r="G22" s="1017"/>
      <c r="H22" s="1018"/>
      <c r="I22" s="997"/>
      <c r="J22" s="992"/>
      <c r="K22" s="990"/>
      <c r="L22" s="593" t="str">
        <f>mergeValue(A22) &amp;"."&amp; mergeValue(B22)&amp;"."&amp; mergeValue(C22)&amp;"."&amp; mergeValue(D22)</f>
        <v>1.1.1.1</v>
      </c>
      <c r="M22" s="548" t="s">
        <v>22</v>
      </c>
      <c r="N22" s="1267"/>
      <c r="O22" s="1267"/>
      <c r="P22" s="1267"/>
      <c r="Q22" s="1267"/>
      <c r="R22" s="1267"/>
      <c r="S22" s="1267"/>
      <c r="T22" s="1267"/>
      <c r="U22" s="1267"/>
      <c r="V22" s="1267"/>
      <c r="W22" s="1267"/>
      <c r="X22" s="1267"/>
      <c r="Y22" s="1267"/>
      <c r="Z22" s="1267"/>
      <c r="AA22" s="1267"/>
      <c r="AB22" s="1267"/>
      <c r="AC22" s="1267"/>
      <c r="AD22" s="1267"/>
      <c r="AE22" s="1267"/>
      <c r="AF22" s="1267"/>
      <c r="AG22" s="581" t="s">
        <v>681</v>
      </c>
    </row>
    <row r="23" spans="1:37" ht="20.100000000000001" customHeight="1">
      <c r="A23" s="1209"/>
      <c r="B23" s="1209"/>
      <c r="C23" s="1209"/>
      <c r="D23" s="1209"/>
      <c r="E23" s="1209">
        <v>1</v>
      </c>
      <c r="F23" s="1008"/>
      <c r="G23" s="1017"/>
      <c r="H23" s="1018"/>
      <c r="I23" s="1019"/>
      <c r="J23" s="1009"/>
      <c r="K23" s="1165"/>
      <c r="L23" s="1270" t="str">
        <f>mergeValue(A23) &amp;"."&amp; mergeValue(B23)&amp;"."&amp; mergeValue(C23)&amp;"."&amp; mergeValue(D23)&amp;"."&amp; mergeValue(E23)</f>
        <v>1.1.1.1.1</v>
      </c>
      <c r="M23" s="1271"/>
      <c r="N23" s="1216" t="s">
        <v>85</v>
      </c>
      <c r="O23" s="1278"/>
      <c r="P23" s="1276">
        <v>1</v>
      </c>
      <c r="Q23" s="1268"/>
      <c r="R23" s="1216" t="s">
        <v>85</v>
      </c>
      <c r="S23" s="1278"/>
      <c r="T23" s="1276">
        <v>1</v>
      </c>
      <c r="U23" s="1268"/>
      <c r="V23" s="1216" t="s">
        <v>85</v>
      </c>
      <c r="W23" s="561"/>
      <c r="X23" s="539">
        <v>1</v>
      </c>
      <c r="Y23" s="1096"/>
      <c r="Z23" s="671"/>
      <c r="AA23" s="671"/>
      <c r="AB23" s="1251"/>
      <c r="AC23" s="1216" t="s">
        <v>84</v>
      </c>
      <c r="AD23" s="1251"/>
      <c r="AE23" s="1216" t="s">
        <v>85</v>
      </c>
      <c r="AF23" s="578"/>
      <c r="AG23" s="1273" t="s">
        <v>682</v>
      </c>
      <c r="AH23" s="500" t="str">
        <f>strCheckDate(Z24:AF24)</f>
        <v/>
      </c>
      <c r="AI23" s="504" t="str">
        <f>IF(AND(COUNTIF(AJ18:AJ27,AJ23)&gt;1,AJ23&lt;&gt;""),"ErrUnique:HasDoubleConn","")</f>
        <v/>
      </c>
      <c r="AJ23" s="504"/>
      <c r="AK23" s="504"/>
    </row>
    <row r="24" spans="1:37" ht="20.100000000000001" customHeight="1">
      <c r="A24" s="1209"/>
      <c r="B24" s="1209"/>
      <c r="C24" s="1209"/>
      <c r="D24" s="1209"/>
      <c r="E24" s="1209"/>
      <c r="F24" s="1008"/>
      <c r="G24" s="1017"/>
      <c r="H24" s="1018"/>
      <c r="I24" s="1019"/>
      <c r="J24" s="1009"/>
      <c r="K24" s="1165"/>
      <c r="L24" s="1270"/>
      <c r="M24" s="1271"/>
      <c r="N24" s="1216"/>
      <c r="O24" s="1278"/>
      <c r="P24" s="1276"/>
      <c r="Q24" s="1277"/>
      <c r="R24" s="1216"/>
      <c r="S24" s="1278"/>
      <c r="T24" s="1276"/>
      <c r="U24" s="1269"/>
      <c r="V24" s="1216"/>
      <c r="W24" s="601"/>
      <c r="X24" s="565"/>
      <c r="Y24" s="565"/>
      <c r="Z24" s="572"/>
      <c r="AA24" s="603" t="str">
        <f>AB23 &amp; "-" &amp; AD23</f>
        <v>-</v>
      </c>
      <c r="AB24" s="1215"/>
      <c r="AC24" s="1216"/>
      <c r="AD24" s="1215"/>
      <c r="AE24" s="1216"/>
      <c r="AF24" s="673"/>
      <c r="AG24" s="1274"/>
      <c r="AI24" s="504"/>
      <c r="AJ24" s="504"/>
      <c r="AK24" s="504"/>
    </row>
    <row r="25" spans="1:37" ht="20.100000000000001" customHeight="1">
      <c r="A25" s="1209"/>
      <c r="B25" s="1209"/>
      <c r="C25" s="1209"/>
      <c r="D25" s="1209"/>
      <c r="E25" s="1209"/>
      <c r="F25" s="1008"/>
      <c r="G25" s="1017"/>
      <c r="H25" s="1018"/>
      <c r="I25" s="1019"/>
      <c r="J25" s="1009"/>
      <c r="K25" s="1165"/>
      <c r="L25" s="1270"/>
      <c r="M25" s="1271"/>
      <c r="N25" s="1216"/>
      <c r="O25" s="1278"/>
      <c r="P25" s="1276"/>
      <c r="Q25" s="1269"/>
      <c r="R25" s="1216"/>
      <c r="S25" s="602"/>
      <c r="T25" s="558"/>
      <c r="U25" s="565"/>
      <c r="V25" s="571"/>
      <c r="W25" s="571"/>
      <c r="X25" s="571"/>
      <c r="Y25" s="571"/>
      <c r="Z25" s="572"/>
      <c r="AA25" s="572"/>
      <c r="AB25" s="573"/>
      <c r="AC25" s="564"/>
      <c r="AD25" s="564"/>
      <c r="AE25" s="573"/>
      <c r="AF25" s="564"/>
      <c r="AG25" s="1274"/>
      <c r="AI25" s="504"/>
      <c r="AJ25" s="504"/>
      <c r="AK25" s="504"/>
    </row>
    <row r="26" spans="1:37" ht="20.100000000000001" customHeight="1">
      <c r="A26" s="1209"/>
      <c r="B26" s="1209"/>
      <c r="C26" s="1209"/>
      <c r="D26" s="1209"/>
      <c r="E26" s="1209"/>
      <c r="F26" s="1008"/>
      <c r="G26" s="1017"/>
      <c r="H26" s="1018"/>
      <c r="I26" s="1019"/>
      <c r="J26" s="1009"/>
      <c r="K26" s="1165"/>
      <c r="L26" s="1270"/>
      <c r="M26" s="1271"/>
      <c r="N26" s="1216"/>
      <c r="O26" s="574"/>
      <c r="P26" s="576"/>
      <c r="Q26" s="575"/>
      <c r="R26" s="571"/>
      <c r="S26" s="571"/>
      <c r="T26" s="571"/>
      <c r="U26" s="571"/>
      <c r="V26" s="571"/>
      <c r="W26" s="571"/>
      <c r="X26" s="571"/>
      <c r="Y26" s="571"/>
      <c r="Z26" s="572"/>
      <c r="AA26" s="572"/>
      <c r="AB26" s="573"/>
      <c r="AC26" s="564"/>
      <c r="AD26" s="564"/>
      <c r="AE26" s="573"/>
      <c r="AF26" s="564"/>
      <c r="AG26" s="1274"/>
      <c r="AI26" s="504"/>
      <c r="AJ26" s="504"/>
      <c r="AK26" s="504"/>
    </row>
    <row r="27" spans="1:37" s="475" customFormat="1" ht="15" customHeight="1">
      <c r="A27" s="1209"/>
      <c r="B27" s="1209"/>
      <c r="C27" s="1209"/>
      <c r="D27" s="1209"/>
      <c r="E27" s="1016"/>
      <c r="F27" s="1010"/>
      <c r="G27" s="1012"/>
      <c r="H27" s="1010"/>
      <c r="I27" s="1019"/>
      <c r="J27" s="1009"/>
      <c r="K27" s="1003"/>
      <c r="L27" s="538"/>
      <c r="M27" s="551" t="s">
        <v>5</v>
      </c>
      <c r="N27" s="551"/>
      <c r="O27" s="551"/>
      <c r="P27" s="551"/>
      <c r="Q27" s="551"/>
      <c r="R27" s="551"/>
      <c r="S27" s="551"/>
      <c r="T27" s="551"/>
      <c r="U27" s="551"/>
      <c r="V27" s="551"/>
      <c r="W27" s="551"/>
      <c r="X27" s="551"/>
      <c r="Y27" s="551"/>
      <c r="Z27" s="551"/>
      <c r="AA27" s="551"/>
      <c r="AB27" s="551"/>
      <c r="AC27" s="551"/>
      <c r="AD27" s="551"/>
      <c r="AE27" s="551"/>
      <c r="AF27" s="551"/>
      <c r="AG27" s="1275"/>
      <c r="AH27" s="501"/>
      <c r="AI27" s="501"/>
      <c r="AJ27" s="212"/>
      <c r="AK27" s="212"/>
    </row>
    <row r="28" spans="1:37" s="475" customFormat="1" ht="15" customHeight="1">
      <c r="A28" s="1209"/>
      <c r="B28" s="1209"/>
      <c r="C28" s="1209"/>
      <c r="D28" s="1016"/>
      <c r="E28" s="1016"/>
      <c r="F28" s="1010"/>
      <c r="G28" s="1017"/>
      <c r="H28" s="1010"/>
      <c r="I28" s="1003"/>
      <c r="J28" s="994"/>
      <c r="K28" s="1003"/>
      <c r="L28" s="538"/>
      <c r="M28" s="550" t="s">
        <v>17</v>
      </c>
      <c r="N28" s="550"/>
      <c r="O28" s="550"/>
      <c r="P28" s="550"/>
      <c r="Q28" s="550"/>
      <c r="R28" s="550"/>
      <c r="S28" s="550"/>
      <c r="T28" s="550"/>
      <c r="U28" s="550"/>
      <c r="V28" s="550"/>
      <c r="W28" s="550"/>
      <c r="X28" s="550"/>
      <c r="Y28" s="550"/>
      <c r="Z28" s="550"/>
      <c r="AA28" s="550"/>
      <c r="AB28" s="550"/>
      <c r="AC28" s="550"/>
      <c r="AD28" s="550"/>
      <c r="AE28" s="550"/>
      <c r="AF28" s="564"/>
      <c r="AG28" s="560"/>
      <c r="AH28" s="501"/>
      <c r="AI28" s="501"/>
      <c r="AJ28" s="212"/>
      <c r="AK28" s="212"/>
    </row>
    <row r="29" spans="1:37" s="475" customFormat="1" ht="15" customHeight="1">
      <c r="A29" s="1209"/>
      <c r="B29" s="1209"/>
      <c r="C29" s="1016"/>
      <c r="D29" s="1016"/>
      <c r="E29" s="1016"/>
      <c r="F29" s="1010"/>
      <c r="G29" s="1017"/>
      <c r="H29" s="1010"/>
      <c r="I29" s="1003"/>
      <c r="J29" s="994"/>
      <c r="K29" s="1003"/>
      <c r="L29" s="538"/>
      <c r="M29" s="549" t="s">
        <v>18</v>
      </c>
      <c r="N29" s="549"/>
      <c r="O29" s="549"/>
      <c r="P29" s="549"/>
      <c r="Q29" s="549"/>
      <c r="R29" s="549"/>
      <c r="S29" s="549"/>
      <c r="T29" s="549"/>
      <c r="U29" s="549"/>
      <c r="V29" s="549"/>
      <c r="W29" s="549"/>
      <c r="X29" s="549"/>
      <c r="Y29" s="549"/>
      <c r="Z29" s="545"/>
      <c r="AA29" s="545"/>
      <c r="AB29" s="573"/>
      <c r="AC29" s="564"/>
      <c r="AD29" s="563"/>
      <c r="AE29" s="549"/>
      <c r="AF29" s="564"/>
      <c r="AG29" s="560"/>
      <c r="AH29" s="501"/>
      <c r="AI29" s="501"/>
      <c r="AJ29" s="501"/>
      <c r="AK29" s="501"/>
    </row>
    <row r="30" spans="1:37" s="475" customFormat="1" ht="15" customHeight="1">
      <c r="A30" s="1209"/>
      <c r="B30" s="1016"/>
      <c r="C30" s="1016"/>
      <c r="D30" s="1016"/>
      <c r="E30" s="1016"/>
      <c r="F30" s="1010"/>
      <c r="G30" s="1017"/>
      <c r="H30" s="1010"/>
      <c r="I30" s="1003"/>
      <c r="J30" s="994"/>
      <c r="K30" s="1003"/>
      <c r="L30" s="538"/>
      <c r="M30" s="558" t="s">
        <v>19</v>
      </c>
      <c r="N30" s="558"/>
      <c r="O30" s="558"/>
      <c r="P30" s="558"/>
      <c r="Q30" s="558"/>
      <c r="R30" s="558"/>
      <c r="S30" s="558"/>
      <c r="T30" s="558"/>
      <c r="U30" s="558"/>
      <c r="V30" s="558"/>
      <c r="W30" s="558"/>
      <c r="X30" s="558"/>
      <c r="Y30" s="558"/>
      <c r="Z30" s="545"/>
      <c r="AA30" s="545"/>
      <c r="AB30" s="573"/>
      <c r="AC30" s="564"/>
      <c r="AD30" s="563"/>
      <c r="AE30" s="549"/>
      <c r="AF30" s="564"/>
      <c r="AG30" s="560"/>
      <c r="AH30" s="501"/>
      <c r="AI30" s="501"/>
      <c r="AJ30" s="501"/>
      <c r="AK30" s="501"/>
    </row>
    <row r="31" spans="1:37" s="475" customFormat="1" ht="15" customHeight="1">
      <c r="A31" s="989"/>
      <c r="B31" s="989"/>
      <c r="C31" s="989"/>
      <c r="D31" s="989"/>
      <c r="E31" s="989"/>
      <c r="F31" s="989"/>
      <c r="G31" s="1002"/>
      <c r="H31" s="1003"/>
      <c r="I31" s="993"/>
      <c r="J31" s="994"/>
      <c r="K31" s="989"/>
      <c r="L31" s="538"/>
      <c r="M31" s="565" t="s">
        <v>309</v>
      </c>
      <c r="N31" s="565"/>
      <c r="O31" s="565"/>
      <c r="P31" s="565"/>
      <c r="Q31" s="565"/>
      <c r="R31" s="565"/>
      <c r="S31" s="565"/>
      <c r="T31" s="565"/>
      <c r="U31" s="565"/>
      <c r="V31" s="565"/>
      <c r="W31" s="565"/>
      <c r="X31" s="565"/>
      <c r="Y31" s="565"/>
      <c r="Z31" s="545"/>
      <c r="AA31" s="545"/>
      <c r="AB31" s="573"/>
      <c r="AC31" s="564"/>
      <c r="AD31" s="563"/>
      <c r="AE31" s="549"/>
      <c r="AF31" s="564"/>
      <c r="AG31" s="560"/>
      <c r="AH31" s="501"/>
      <c r="AI31" s="501"/>
      <c r="AJ31" s="501"/>
      <c r="AK31" s="501"/>
    </row>
    <row r="33" spans="12:37" ht="102" customHeight="1">
      <c r="L33" s="1">
        <v>1</v>
      </c>
      <c r="M33" s="1202" t="s">
        <v>683</v>
      </c>
      <c r="N33" s="1202"/>
      <c r="O33" s="1202"/>
      <c r="P33" s="1202"/>
      <c r="Q33" s="1202"/>
      <c r="R33" s="1202"/>
      <c r="S33" s="1202"/>
      <c r="T33" s="1202"/>
      <c r="U33" s="1202"/>
      <c r="V33" s="1202"/>
      <c r="W33" s="1202"/>
      <c r="X33" s="1202"/>
      <c r="Y33" s="1202"/>
      <c r="Z33" s="1202"/>
      <c r="AA33" s="1202"/>
      <c r="AB33" s="1202"/>
      <c r="AC33" s="1202"/>
      <c r="AD33" s="1202"/>
      <c r="AE33" s="1202"/>
      <c r="AF33" s="1202"/>
      <c r="AG33" s="1202"/>
      <c r="AH33" s="506"/>
      <c r="AI33" s="506"/>
      <c r="AJ33" s="506"/>
      <c r="AK33" s="506"/>
    </row>
    <row r="34" spans="12:37" ht="14.25" customHeight="1">
      <c r="L34" s="513"/>
      <c r="M34" s="514"/>
      <c r="N34" s="514"/>
      <c r="O34" s="514"/>
      <c r="P34" s="514"/>
      <c r="Q34" s="514"/>
      <c r="R34" s="514"/>
      <c r="S34" s="514"/>
      <c r="T34" s="514"/>
      <c r="U34" s="514"/>
      <c r="V34" s="514"/>
      <c r="W34" s="514"/>
      <c r="X34" s="514"/>
      <c r="Y34" s="514"/>
      <c r="Z34" s="517"/>
      <c r="AA34" s="517"/>
      <c r="AB34" s="517"/>
      <c r="AC34" s="517"/>
      <c r="AD34" s="517"/>
      <c r="AE34" s="517"/>
      <c r="AF34" s="517"/>
      <c r="AG34" s="517"/>
      <c r="AH34" s="518"/>
      <c r="AI34" s="518"/>
      <c r="AJ34" s="518"/>
      <c r="AK34" s="518"/>
    </row>
  </sheetData>
  <sheetProtection password="FA9C" sheet="1" objects="1" scenarios="1" formatColumns="0" formatRows="0"/>
  <dataConsolidate/>
  <mergeCells count="52">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 ref="N15:Q17"/>
    <mergeCell ref="R15:U17"/>
    <mergeCell ref="AC17:AD17"/>
    <mergeCell ref="V15:Y17"/>
    <mergeCell ref="Z16:AA16"/>
    <mergeCell ref="AB16:AD16"/>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208</v>
      </c>
    </row>
    <row r="2" spans="1:20" ht="22.5">
      <c r="F2" s="1203" t="s">
        <v>492</v>
      </c>
      <c r="G2" s="1204"/>
      <c r="H2" s="1205"/>
      <c r="I2" s="434"/>
    </row>
    <row r="3" spans="1:20" ht="3" customHeight="1"/>
    <row r="4" spans="1:20" s="190" customFormat="1" ht="11.25">
      <c r="A4" s="213"/>
      <c r="B4" s="213"/>
      <c r="C4" s="213"/>
      <c r="D4" s="213"/>
      <c r="F4" s="1161" t="s">
        <v>454</v>
      </c>
      <c r="G4" s="1161"/>
      <c r="H4" s="1161"/>
      <c r="I4" s="1206" t="s">
        <v>455</v>
      </c>
      <c r="J4" s="213"/>
      <c r="K4" s="213"/>
      <c r="L4" s="213"/>
      <c r="M4" s="213"/>
      <c r="N4" s="213"/>
      <c r="O4" s="213"/>
      <c r="P4" s="213"/>
      <c r="Q4" s="213"/>
      <c r="R4" s="213"/>
      <c r="S4" s="213"/>
      <c r="T4" s="213"/>
    </row>
    <row r="5" spans="1:20" s="190" customFormat="1" ht="11.25" customHeight="1">
      <c r="A5" s="213"/>
      <c r="B5" s="213"/>
      <c r="C5" s="213"/>
      <c r="D5" s="213"/>
      <c r="F5" s="317" t="s">
        <v>92</v>
      </c>
      <c r="G5" s="335" t="s">
        <v>457</v>
      </c>
      <c r="H5" s="316" t="s">
        <v>442</v>
      </c>
      <c r="I5" s="1206"/>
      <c r="J5" s="213"/>
      <c r="K5" s="213"/>
      <c r="L5" s="213"/>
      <c r="M5" s="213"/>
      <c r="N5" s="213"/>
      <c r="O5" s="213"/>
      <c r="P5" s="213"/>
      <c r="Q5" s="213"/>
      <c r="R5" s="213"/>
      <c r="S5" s="213"/>
      <c r="T5" s="213"/>
    </row>
    <row r="6" spans="1:20" s="190" customFormat="1" ht="12" customHeight="1">
      <c r="A6" s="213"/>
      <c r="B6" s="213"/>
      <c r="C6" s="213"/>
      <c r="D6" s="213"/>
      <c r="F6" s="318" t="s">
        <v>93</v>
      </c>
      <c r="G6" s="320">
        <v>2</v>
      </c>
      <c r="H6" s="321">
        <v>3</v>
      </c>
      <c r="I6" s="319">
        <v>4</v>
      </c>
      <c r="J6" s="213">
        <v>4</v>
      </c>
      <c r="K6" s="213"/>
      <c r="L6" s="213"/>
      <c r="M6" s="213"/>
      <c r="N6" s="213"/>
      <c r="O6" s="213"/>
      <c r="P6" s="213"/>
      <c r="Q6" s="213"/>
      <c r="R6" s="213"/>
      <c r="S6" s="213"/>
      <c r="T6" s="213"/>
    </row>
    <row r="7" spans="1:20" s="190" customFormat="1" ht="18.75">
      <c r="A7" s="213"/>
      <c r="B7" s="213"/>
      <c r="C7" s="213"/>
      <c r="D7" s="213"/>
      <c r="F7" s="333">
        <v>1</v>
      </c>
      <c r="G7" s="415" t="s">
        <v>493</v>
      </c>
      <c r="H7" s="315" t="str">
        <f>IF(dateCh="","",dateCh)</f>
        <v>26.12.2018</v>
      </c>
      <c r="I7" s="196" t="s">
        <v>494</v>
      </c>
      <c r="J7" s="332"/>
      <c r="K7" s="213"/>
      <c r="L7" s="213"/>
      <c r="M7" s="213"/>
      <c r="N7" s="213"/>
      <c r="O7" s="213"/>
      <c r="P7" s="213"/>
      <c r="Q7" s="213"/>
      <c r="R7" s="213"/>
      <c r="S7" s="213"/>
      <c r="T7" s="213"/>
    </row>
    <row r="8" spans="1:20" s="190" customFormat="1" ht="45">
      <c r="A8" s="1207">
        <v>1</v>
      </c>
      <c r="B8" s="213"/>
      <c r="C8" s="213"/>
      <c r="D8" s="213"/>
      <c r="F8" s="333" t="str">
        <f>"2." &amp;mergeValue(A8)</f>
        <v>2.1</v>
      </c>
      <c r="G8" s="415" t="s">
        <v>495</v>
      </c>
      <c r="H8" s="315"/>
      <c r="I8" s="196" t="s">
        <v>591</v>
      </c>
      <c r="J8" s="332"/>
      <c r="K8" s="213"/>
      <c r="L8" s="213"/>
      <c r="M8" s="213"/>
      <c r="N8" s="213"/>
      <c r="O8" s="213"/>
      <c r="P8" s="213"/>
      <c r="Q8" s="213"/>
      <c r="R8" s="213"/>
      <c r="S8" s="213"/>
      <c r="T8" s="213"/>
    </row>
    <row r="9" spans="1:20" s="190" customFormat="1" ht="22.5">
      <c r="A9" s="1207"/>
      <c r="B9" s="213"/>
      <c r="C9" s="213"/>
      <c r="D9" s="213"/>
      <c r="F9" s="333" t="str">
        <f>"3." &amp;mergeValue(A9)</f>
        <v>3.1</v>
      </c>
      <c r="G9" s="415" t="s">
        <v>496</v>
      </c>
      <c r="H9" s="315"/>
      <c r="I9" s="196" t="s">
        <v>589</v>
      </c>
      <c r="J9" s="332"/>
      <c r="K9" s="213"/>
      <c r="L9" s="213"/>
      <c r="M9" s="213"/>
      <c r="N9" s="213"/>
      <c r="O9" s="213"/>
      <c r="P9" s="213"/>
      <c r="Q9" s="213"/>
      <c r="R9" s="213"/>
      <c r="S9" s="213"/>
      <c r="T9" s="213"/>
    </row>
    <row r="10" spans="1:20" s="190" customFormat="1" ht="22.5">
      <c r="A10" s="1207"/>
      <c r="B10" s="213"/>
      <c r="C10" s="213"/>
      <c r="D10" s="213"/>
      <c r="F10" s="333" t="str">
        <f>"4."&amp;mergeValue(A10)</f>
        <v>4.1</v>
      </c>
      <c r="G10" s="415" t="s">
        <v>497</v>
      </c>
      <c r="H10" s="316" t="s">
        <v>458</v>
      </c>
      <c r="I10" s="196"/>
      <c r="J10" s="332"/>
      <c r="K10" s="213"/>
      <c r="L10" s="213"/>
      <c r="M10" s="213"/>
      <c r="N10" s="213"/>
      <c r="O10" s="213"/>
      <c r="P10" s="213"/>
      <c r="Q10" s="213"/>
      <c r="R10" s="213"/>
      <c r="S10" s="213"/>
      <c r="T10" s="213"/>
    </row>
    <row r="11" spans="1:20" s="190" customFormat="1" ht="18.75">
      <c r="A11" s="1207"/>
      <c r="B11" s="1207">
        <v>1</v>
      </c>
      <c r="C11" s="342"/>
      <c r="D11" s="342"/>
      <c r="F11" s="333" t="str">
        <f>"4."&amp;mergeValue(A11) &amp;"."&amp;mergeValue(B11)</f>
        <v>4.1.1</v>
      </c>
      <c r="G11" s="322" t="s">
        <v>593</v>
      </c>
      <c r="H11" s="315" t="str">
        <f>IF(region_name="","",region_name)</f>
        <v>Ростовская область</v>
      </c>
      <c r="I11" s="196" t="s">
        <v>500</v>
      </c>
      <c r="J11" s="332"/>
      <c r="K11" s="213"/>
      <c r="L11" s="213"/>
      <c r="M11" s="213"/>
      <c r="N11" s="213"/>
      <c r="O11" s="213"/>
      <c r="P11" s="213"/>
      <c r="Q11" s="213"/>
      <c r="R11" s="213"/>
      <c r="S11" s="213"/>
      <c r="T11" s="213"/>
    </row>
    <row r="12" spans="1:20" s="190" customFormat="1" ht="22.5">
      <c r="A12" s="1207"/>
      <c r="B12" s="1207"/>
      <c r="C12" s="1207">
        <v>1</v>
      </c>
      <c r="D12" s="342"/>
      <c r="F12" s="333" t="str">
        <f>"4."&amp;mergeValue(A12) &amp;"."&amp;mergeValue(B12)&amp;"."&amp;mergeValue(C12)</f>
        <v>4.1.1.1</v>
      </c>
      <c r="G12" s="339" t="s">
        <v>498</v>
      </c>
      <c r="H12" s="315"/>
      <c r="I12" s="196" t="s">
        <v>501</v>
      </c>
      <c r="J12" s="332"/>
      <c r="K12" s="213"/>
      <c r="L12" s="213"/>
      <c r="M12" s="213"/>
      <c r="N12" s="213"/>
      <c r="O12" s="213"/>
      <c r="P12" s="213"/>
      <c r="Q12" s="213"/>
      <c r="R12" s="213"/>
      <c r="S12" s="213"/>
      <c r="T12" s="213"/>
    </row>
    <row r="13" spans="1:20" s="190" customFormat="1" ht="39" customHeight="1">
      <c r="A13" s="1207"/>
      <c r="B13" s="1207"/>
      <c r="C13" s="1207"/>
      <c r="D13" s="342">
        <v>1</v>
      </c>
      <c r="F13" s="333" t="str">
        <f>"4."&amp;mergeValue(A13) &amp;"."&amp;mergeValue(B13)&amp;"."&amp;mergeValue(C13)&amp;"."&amp;mergeValue(D13)</f>
        <v>4.1.1.1.1</v>
      </c>
      <c r="G13" s="418" t="s">
        <v>499</v>
      </c>
      <c r="H13" s="315"/>
      <c r="I13" s="1208" t="s">
        <v>592</v>
      </c>
      <c r="J13" s="332"/>
      <c r="K13" s="213"/>
      <c r="L13" s="213"/>
      <c r="M13" s="213"/>
      <c r="N13" s="213"/>
      <c r="O13" s="213"/>
      <c r="P13" s="213"/>
      <c r="Q13" s="213"/>
      <c r="R13" s="213"/>
      <c r="S13" s="213"/>
      <c r="T13" s="213"/>
    </row>
    <row r="14" spans="1:20" s="190" customFormat="1" ht="18.75">
      <c r="A14" s="1207"/>
      <c r="B14" s="1207"/>
      <c r="C14" s="1207"/>
      <c r="D14" s="342"/>
      <c r="F14" s="336"/>
      <c r="G14" s="150" t="s">
        <v>4</v>
      </c>
      <c r="H14" s="341"/>
      <c r="I14" s="1208"/>
      <c r="J14" s="332"/>
      <c r="K14" s="213"/>
      <c r="L14" s="213"/>
      <c r="M14" s="213"/>
      <c r="N14" s="213"/>
      <c r="O14" s="213"/>
      <c r="P14" s="213"/>
      <c r="Q14" s="213"/>
      <c r="R14" s="213"/>
      <c r="S14" s="213"/>
      <c r="T14" s="213"/>
    </row>
    <row r="15" spans="1:20" s="190" customFormat="1" ht="18.75">
      <c r="A15" s="1207"/>
      <c r="B15" s="1207"/>
      <c r="C15" s="342"/>
      <c r="D15" s="342"/>
      <c r="F15" s="419"/>
      <c r="G15" s="195" t="s">
        <v>403</v>
      </c>
      <c r="H15" s="420"/>
      <c r="I15" s="421"/>
      <c r="J15" s="332"/>
      <c r="K15" s="213"/>
      <c r="L15" s="213"/>
      <c r="M15" s="213"/>
      <c r="N15" s="213"/>
      <c r="O15" s="213"/>
      <c r="P15" s="213"/>
      <c r="Q15" s="213"/>
      <c r="R15" s="213"/>
      <c r="S15" s="213"/>
      <c r="T15" s="213"/>
    </row>
    <row r="16" spans="1:20" s="190" customFormat="1" ht="18.75">
      <c r="A16" s="1207"/>
      <c r="B16" s="213"/>
      <c r="C16" s="213"/>
      <c r="D16" s="213"/>
      <c r="F16" s="336"/>
      <c r="G16" s="155" t="s">
        <v>507</v>
      </c>
      <c r="H16" s="337"/>
      <c r="I16" s="338"/>
      <c r="J16" s="332"/>
      <c r="K16" s="213"/>
      <c r="L16" s="213"/>
      <c r="M16" s="213"/>
      <c r="N16" s="213"/>
      <c r="O16" s="213"/>
      <c r="P16" s="213"/>
      <c r="Q16" s="213"/>
      <c r="R16" s="213"/>
      <c r="S16" s="213"/>
      <c r="T16" s="213"/>
    </row>
    <row r="17" spans="1:20" s="190" customFormat="1" ht="18.75">
      <c r="A17" s="213"/>
      <c r="B17" s="213"/>
      <c r="C17" s="213"/>
      <c r="D17" s="213"/>
      <c r="F17" s="336"/>
      <c r="G17" s="165" t="s">
        <v>506</v>
      </c>
      <c r="H17" s="337"/>
      <c r="I17" s="338"/>
      <c r="J17" s="332"/>
      <c r="K17" s="213"/>
      <c r="L17" s="213"/>
      <c r="M17" s="213"/>
      <c r="N17" s="213"/>
      <c r="O17" s="213"/>
      <c r="P17" s="213"/>
      <c r="Q17" s="213"/>
      <c r="R17" s="213"/>
      <c r="S17" s="213"/>
      <c r="T17" s="213"/>
    </row>
    <row r="18" spans="1:20" s="324" customFormat="1" ht="3" customHeight="1">
      <c r="A18" s="325"/>
      <c r="B18" s="325"/>
      <c r="C18" s="325"/>
      <c r="D18" s="325"/>
      <c r="F18" s="343"/>
      <c r="G18" s="344"/>
      <c r="H18" s="345"/>
      <c r="I18" s="346"/>
      <c r="J18" s="325"/>
      <c r="K18" s="325"/>
      <c r="L18" s="325"/>
      <c r="M18" s="325"/>
      <c r="N18" s="325"/>
      <c r="O18" s="325"/>
      <c r="P18" s="325"/>
      <c r="Q18" s="325"/>
      <c r="R18" s="325"/>
      <c r="S18" s="325"/>
      <c r="T18" s="325"/>
    </row>
    <row r="19" spans="1:20" s="324" customFormat="1" ht="15" customHeight="1">
      <c r="A19" s="325"/>
      <c r="B19" s="325"/>
      <c r="C19" s="325"/>
      <c r="D19" s="325"/>
      <c r="F19" s="323"/>
      <c r="G19" s="1202" t="s">
        <v>594</v>
      </c>
      <c r="H19" s="1202"/>
      <c r="I19" s="225"/>
      <c r="J19" s="325"/>
      <c r="K19" s="325"/>
      <c r="L19" s="325"/>
      <c r="M19" s="325"/>
      <c r="N19" s="325"/>
      <c r="O19" s="325"/>
      <c r="P19" s="325"/>
      <c r="Q19" s="325"/>
      <c r="R19" s="325"/>
      <c r="S19" s="325"/>
      <c r="T19" s="325"/>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0" hidden="1" customWidth="1"/>
    <col min="7" max="8" width="9.140625" style="506" hidden="1" customWidth="1"/>
    <col min="9" max="9" width="3.7109375" style="483" customWidth="1"/>
    <col min="10" max="11" width="3.7109375" style="482" customWidth="1"/>
    <col min="12" max="12" width="12.7109375" style="476" customWidth="1"/>
    <col min="13" max="13" width="47.42578125" style="476" customWidth="1"/>
    <col min="14" max="14" width="2.7109375" style="476" hidden="1" customWidth="1"/>
    <col min="15" max="18" width="23.7109375" style="476" customWidth="1"/>
    <col min="19" max="19" width="11.7109375" style="476" customWidth="1"/>
    <col min="20" max="20" width="3.7109375" style="476" customWidth="1"/>
    <col min="21" max="21" width="11.7109375" style="476" customWidth="1"/>
    <col min="22" max="22" width="8.5703125" style="476" hidden="1" customWidth="1"/>
    <col min="23" max="23" width="4.7109375" style="476" customWidth="1"/>
    <col min="24" max="24" width="115.7109375" style="476" customWidth="1"/>
    <col min="25" max="25" width="10.5703125" style="1008"/>
    <col min="26" max="29" width="10.5703125" style="500"/>
    <col min="30" max="246" width="10.5703125" style="476"/>
    <col min="247" max="254" width="0" style="476" hidden="1" customWidth="1"/>
    <col min="255" max="257" width="3.7109375" style="476" customWidth="1"/>
    <col min="258" max="258" width="12.7109375" style="476" customWidth="1"/>
    <col min="259" max="259" width="47.42578125" style="476" customWidth="1"/>
    <col min="260" max="260" width="0" style="476" hidden="1" customWidth="1"/>
    <col min="261" max="261" width="24.7109375" style="476" customWidth="1"/>
    <col min="262" max="262" width="14.7109375" style="476" customWidth="1"/>
    <col min="263" max="264" width="15.7109375" style="476" customWidth="1"/>
    <col min="265" max="265" width="11.7109375" style="476" customWidth="1"/>
    <col min="266" max="266" width="6.42578125" style="476" bestFit="1" customWidth="1"/>
    <col min="267" max="267" width="11.7109375" style="476" customWidth="1"/>
    <col min="268" max="268" width="0" style="476" hidden="1" customWidth="1"/>
    <col min="269" max="269" width="3.7109375" style="476" customWidth="1"/>
    <col min="270" max="270" width="11.140625" style="476" bestFit="1" customWidth="1"/>
    <col min="271" max="502" width="10.5703125" style="476"/>
    <col min="503" max="510" width="0" style="476" hidden="1" customWidth="1"/>
    <col min="511" max="513" width="3.7109375" style="476" customWidth="1"/>
    <col min="514" max="514" width="12.7109375" style="476" customWidth="1"/>
    <col min="515" max="515" width="47.42578125" style="476" customWidth="1"/>
    <col min="516" max="516" width="0" style="476" hidden="1" customWidth="1"/>
    <col min="517" max="517" width="24.7109375" style="476" customWidth="1"/>
    <col min="518" max="518" width="14.7109375" style="476" customWidth="1"/>
    <col min="519" max="520" width="15.7109375" style="476" customWidth="1"/>
    <col min="521" max="521" width="11.7109375" style="476" customWidth="1"/>
    <col min="522" max="522" width="6.42578125" style="476" bestFit="1" customWidth="1"/>
    <col min="523" max="523" width="11.7109375" style="476" customWidth="1"/>
    <col min="524" max="524" width="0" style="476" hidden="1" customWidth="1"/>
    <col min="525" max="525" width="3.7109375" style="476" customWidth="1"/>
    <col min="526" max="526" width="11.140625" style="476" bestFit="1" customWidth="1"/>
    <col min="527" max="758" width="10.5703125" style="476"/>
    <col min="759" max="766" width="0" style="476" hidden="1" customWidth="1"/>
    <col min="767" max="769" width="3.7109375" style="476" customWidth="1"/>
    <col min="770" max="770" width="12.7109375" style="476" customWidth="1"/>
    <col min="771" max="771" width="47.42578125" style="476" customWidth="1"/>
    <col min="772" max="772" width="0" style="476" hidden="1" customWidth="1"/>
    <col min="773" max="773" width="24.7109375" style="476" customWidth="1"/>
    <col min="774" max="774" width="14.7109375" style="476" customWidth="1"/>
    <col min="775" max="776" width="15.7109375" style="476" customWidth="1"/>
    <col min="777" max="777" width="11.7109375" style="476" customWidth="1"/>
    <col min="778" max="778" width="6.42578125" style="476" bestFit="1" customWidth="1"/>
    <col min="779" max="779" width="11.7109375" style="476" customWidth="1"/>
    <col min="780" max="780" width="0" style="476" hidden="1" customWidth="1"/>
    <col min="781" max="781" width="3.7109375" style="476" customWidth="1"/>
    <col min="782" max="782" width="11.140625" style="476" bestFit="1" customWidth="1"/>
    <col min="783" max="1014" width="10.5703125" style="476"/>
    <col min="1015" max="1022" width="0" style="476" hidden="1" customWidth="1"/>
    <col min="1023" max="1025" width="3.7109375" style="476" customWidth="1"/>
    <col min="1026" max="1026" width="12.7109375" style="476" customWidth="1"/>
    <col min="1027" max="1027" width="47.42578125" style="476" customWidth="1"/>
    <col min="1028" max="1028" width="0" style="476" hidden="1" customWidth="1"/>
    <col min="1029" max="1029" width="24.7109375" style="476" customWidth="1"/>
    <col min="1030" max="1030" width="14.7109375" style="476" customWidth="1"/>
    <col min="1031" max="1032" width="15.7109375" style="476" customWidth="1"/>
    <col min="1033" max="1033" width="11.7109375" style="476" customWidth="1"/>
    <col min="1034" max="1034" width="6.42578125" style="476" bestFit="1" customWidth="1"/>
    <col min="1035" max="1035" width="11.7109375" style="476" customWidth="1"/>
    <col min="1036" max="1036" width="0" style="476" hidden="1" customWidth="1"/>
    <col min="1037" max="1037" width="3.7109375" style="476" customWidth="1"/>
    <col min="1038" max="1038" width="11.140625" style="476" bestFit="1" customWidth="1"/>
    <col min="1039" max="1270" width="10.5703125" style="476"/>
    <col min="1271" max="1278" width="0" style="476" hidden="1" customWidth="1"/>
    <col min="1279" max="1281" width="3.7109375" style="476" customWidth="1"/>
    <col min="1282" max="1282" width="12.7109375" style="476" customWidth="1"/>
    <col min="1283" max="1283" width="47.42578125" style="476" customWidth="1"/>
    <col min="1284" max="1284" width="0" style="476" hidden="1" customWidth="1"/>
    <col min="1285" max="1285" width="24.7109375" style="476" customWidth="1"/>
    <col min="1286" max="1286" width="14.7109375" style="476" customWidth="1"/>
    <col min="1287" max="1288" width="15.7109375" style="476" customWidth="1"/>
    <col min="1289" max="1289" width="11.7109375" style="476" customWidth="1"/>
    <col min="1290" max="1290" width="6.42578125" style="476" bestFit="1" customWidth="1"/>
    <col min="1291" max="1291" width="11.7109375" style="476" customWidth="1"/>
    <col min="1292" max="1292" width="0" style="476" hidden="1" customWidth="1"/>
    <col min="1293" max="1293" width="3.7109375" style="476" customWidth="1"/>
    <col min="1294" max="1294" width="11.140625" style="476" bestFit="1" customWidth="1"/>
    <col min="1295" max="1526" width="10.5703125" style="476"/>
    <col min="1527" max="1534" width="0" style="476" hidden="1" customWidth="1"/>
    <col min="1535" max="1537" width="3.7109375" style="476" customWidth="1"/>
    <col min="1538" max="1538" width="12.7109375" style="476" customWidth="1"/>
    <col min="1539" max="1539" width="47.42578125" style="476" customWidth="1"/>
    <col min="1540" max="1540" width="0" style="476" hidden="1" customWidth="1"/>
    <col min="1541" max="1541" width="24.7109375" style="476" customWidth="1"/>
    <col min="1542" max="1542" width="14.7109375" style="476" customWidth="1"/>
    <col min="1543" max="1544" width="15.7109375" style="476" customWidth="1"/>
    <col min="1545" max="1545" width="11.7109375" style="476" customWidth="1"/>
    <col min="1546" max="1546" width="6.42578125" style="476" bestFit="1" customWidth="1"/>
    <col min="1547" max="1547" width="11.7109375" style="476" customWidth="1"/>
    <col min="1548" max="1548" width="0" style="476" hidden="1" customWidth="1"/>
    <col min="1549" max="1549" width="3.7109375" style="476" customWidth="1"/>
    <col min="1550" max="1550" width="11.140625" style="476" bestFit="1" customWidth="1"/>
    <col min="1551" max="1782" width="10.5703125" style="476"/>
    <col min="1783" max="1790" width="0" style="476" hidden="1" customWidth="1"/>
    <col min="1791" max="1793" width="3.7109375" style="476" customWidth="1"/>
    <col min="1794" max="1794" width="12.7109375" style="476" customWidth="1"/>
    <col min="1795" max="1795" width="47.42578125" style="476" customWidth="1"/>
    <col min="1796" max="1796" width="0" style="476" hidden="1" customWidth="1"/>
    <col min="1797" max="1797" width="24.7109375" style="476" customWidth="1"/>
    <col min="1798" max="1798" width="14.7109375" style="476" customWidth="1"/>
    <col min="1799" max="1800" width="15.7109375" style="476" customWidth="1"/>
    <col min="1801" max="1801" width="11.7109375" style="476" customWidth="1"/>
    <col min="1802" max="1802" width="6.42578125" style="476" bestFit="1" customWidth="1"/>
    <col min="1803" max="1803" width="11.7109375" style="476" customWidth="1"/>
    <col min="1804" max="1804" width="0" style="476" hidden="1" customWidth="1"/>
    <col min="1805" max="1805" width="3.7109375" style="476" customWidth="1"/>
    <col min="1806" max="1806" width="11.140625" style="476" bestFit="1" customWidth="1"/>
    <col min="1807" max="2038" width="10.5703125" style="476"/>
    <col min="2039" max="2046" width="0" style="476" hidden="1" customWidth="1"/>
    <col min="2047" max="2049" width="3.7109375" style="476" customWidth="1"/>
    <col min="2050" max="2050" width="12.7109375" style="476" customWidth="1"/>
    <col min="2051" max="2051" width="47.42578125" style="476" customWidth="1"/>
    <col min="2052" max="2052" width="0" style="476" hidden="1" customWidth="1"/>
    <col min="2053" max="2053" width="24.7109375" style="476" customWidth="1"/>
    <col min="2054" max="2054" width="14.7109375" style="476" customWidth="1"/>
    <col min="2055" max="2056" width="15.7109375" style="476" customWidth="1"/>
    <col min="2057" max="2057" width="11.7109375" style="476" customWidth="1"/>
    <col min="2058" max="2058" width="6.42578125" style="476" bestFit="1" customWidth="1"/>
    <col min="2059" max="2059" width="11.7109375" style="476" customWidth="1"/>
    <col min="2060" max="2060" width="0" style="476" hidden="1" customWidth="1"/>
    <col min="2061" max="2061" width="3.7109375" style="476" customWidth="1"/>
    <col min="2062" max="2062" width="11.140625" style="476" bestFit="1" customWidth="1"/>
    <col min="2063" max="2294" width="10.5703125" style="476"/>
    <col min="2295" max="2302" width="0" style="476" hidden="1" customWidth="1"/>
    <col min="2303" max="2305" width="3.7109375" style="476" customWidth="1"/>
    <col min="2306" max="2306" width="12.7109375" style="476" customWidth="1"/>
    <col min="2307" max="2307" width="47.42578125" style="476" customWidth="1"/>
    <col min="2308" max="2308" width="0" style="476" hidden="1" customWidth="1"/>
    <col min="2309" max="2309" width="24.7109375" style="476" customWidth="1"/>
    <col min="2310" max="2310" width="14.7109375" style="476" customWidth="1"/>
    <col min="2311" max="2312" width="15.7109375" style="476" customWidth="1"/>
    <col min="2313" max="2313" width="11.7109375" style="476" customWidth="1"/>
    <col min="2314" max="2314" width="6.42578125" style="476" bestFit="1" customWidth="1"/>
    <col min="2315" max="2315" width="11.7109375" style="476" customWidth="1"/>
    <col min="2316" max="2316" width="0" style="476" hidden="1" customWidth="1"/>
    <col min="2317" max="2317" width="3.7109375" style="476" customWidth="1"/>
    <col min="2318" max="2318" width="11.140625" style="476" bestFit="1" customWidth="1"/>
    <col min="2319" max="2550" width="10.5703125" style="476"/>
    <col min="2551" max="2558" width="0" style="476" hidden="1" customWidth="1"/>
    <col min="2559" max="2561" width="3.7109375" style="476" customWidth="1"/>
    <col min="2562" max="2562" width="12.7109375" style="476" customWidth="1"/>
    <col min="2563" max="2563" width="47.42578125" style="476" customWidth="1"/>
    <col min="2564" max="2564" width="0" style="476" hidden="1" customWidth="1"/>
    <col min="2565" max="2565" width="24.7109375" style="476" customWidth="1"/>
    <col min="2566" max="2566" width="14.7109375" style="476" customWidth="1"/>
    <col min="2567" max="2568" width="15.7109375" style="476" customWidth="1"/>
    <col min="2569" max="2569" width="11.7109375" style="476" customWidth="1"/>
    <col min="2570" max="2570" width="6.42578125" style="476" bestFit="1" customWidth="1"/>
    <col min="2571" max="2571" width="11.7109375" style="476" customWidth="1"/>
    <col min="2572" max="2572" width="0" style="476" hidden="1" customWidth="1"/>
    <col min="2573" max="2573" width="3.7109375" style="476" customWidth="1"/>
    <col min="2574" max="2574" width="11.140625" style="476" bestFit="1" customWidth="1"/>
    <col min="2575" max="2806" width="10.5703125" style="476"/>
    <col min="2807" max="2814" width="0" style="476" hidden="1" customWidth="1"/>
    <col min="2815" max="2817" width="3.7109375" style="476" customWidth="1"/>
    <col min="2818" max="2818" width="12.7109375" style="476" customWidth="1"/>
    <col min="2819" max="2819" width="47.42578125" style="476" customWidth="1"/>
    <col min="2820" max="2820" width="0" style="476" hidden="1" customWidth="1"/>
    <col min="2821" max="2821" width="24.7109375" style="476" customWidth="1"/>
    <col min="2822" max="2822" width="14.7109375" style="476" customWidth="1"/>
    <col min="2823" max="2824" width="15.7109375" style="476" customWidth="1"/>
    <col min="2825" max="2825" width="11.7109375" style="476" customWidth="1"/>
    <col min="2826" max="2826" width="6.42578125" style="476" bestFit="1" customWidth="1"/>
    <col min="2827" max="2827" width="11.7109375" style="476" customWidth="1"/>
    <col min="2828" max="2828" width="0" style="476" hidden="1" customWidth="1"/>
    <col min="2829" max="2829" width="3.7109375" style="476" customWidth="1"/>
    <col min="2830" max="2830" width="11.140625" style="476" bestFit="1" customWidth="1"/>
    <col min="2831" max="3062" width="10.5703125" style="476"/>
    <col min="3063" max="3070" width="0" style="476" hidden="1" customWidth="1"/>
    <col min="3071" max="3073" width="3.7109375" style="476" customWidth="1"/>
    <col min="3074" max="3074" width="12.7109375" style="476" customWidth="1"/>
    <col min="3075" max="3075" width="47.42578125" style="476" customWidth="1"/>
    <col min="3076" max="3076" width="0" style="476" hidden="1" customWidth="1"/>
    <col min="3077" max="3077" width="24.7109375" style="476" customWidth="1"/>
    <col min="3078" max="3078" width="14.7109375" style="476" customWidth="1"/>
    <col min="3079" max="3080" width="15.7109375" style="476" customWidth="1"/>
    <col min="3081" max="3081" width="11.7109375" style="476" customWidth="1"/>
    <col min="3082" max="3082" width="6.42578125" style="476" bestFit="1" customWidth="1"/>
    <col min="3083" max="3083" width="11.7109375" style="476" customWidth="1"/>
    <col min="3084" max="3084" width="0" style="476" hidden="1" customWidth="1"/>
    <col min="3085" max="3085" width="3.7109375" style="476" customWidth="1"/>
    <col min="3086" max="3086" width="11.140625" style="476" bestFit="1" customWidth="1"/>
    <col min="3087" max="3318" width="10.5703125" style="476"/>
    <col min="3319" max="3326" width="0" style="476" hidden="1" customWidth="1"/>
    <col min="3327" max="3329" width="3.7109375" style="476" customWidth="1"/>
    <col min="3330" max="3330" width="12.7109375" style="476" customWidth="1"/>
    <col min="3331" max="3331" width="47.42578125" style="476" customWidth="1"/>
    <col min="3332" max="3332" width="0" style="476" hidden="1" customWidth="1"/>
    <col min="3333" max="3333" width="24.7109375" style="476" customWidth="1"/>
    <col min="3334" max="3334" width="14.7109375" style="476" customWidth="1"/>
    <col min="3335" max="3336" width="15.7109375" style="476" customWidth="1"/>
    <col min="3337" max="3337" width="11.7109375" style="476" customWidth="1"/>
    <col min="3338" max="3338" width="6.42578125" style="476" bestFit="1" customWidth="1"/>
    <col min="3339" max="3339" width="11.7109375" style="476" customWidth="1"/>
    <col min="3340" max="3340" width="0" style="476" hidden="1" customWidth="1"/>
    <col min="3341" max="3341" width="3.7109375" style="476" customWidth="1"/>
    <col min="3342" max="3342" width="11.140625" style="476" bestFit="1" customWidth="1"/>
    <col min="3343" max="3574" width="10.5703125" style="476"/>
    <col min="3575" max="3582" width="0" style="476" hidden="1" customWidth="1"/>
    <col min="3583" max="3585" width="3.7109375" style="476" customWidth="1"/>
    <col min="3586" max="3586" width="12.7109375" style="476" customWidth="1"/>
    <col min="3587" max="3587" width="47.42578125" style="476" customWidth="1"/>
    <col min="3588" max="3588" width="0" style="476" hidden="1" customWidth="1"/>
    <col min="3589" max="3589" width="24.7109375" style="476" customWidth="1"/>
    <col min="3590" max="3590" width="14.7109375" style="476" customWidth="1"/>
    <col min="3591" max="3592" width="15.7109375" style="476" customWidth="1"/>
    <col min="3593" max="3593" width="11.7109375" style="476" customWidth="1"/>
    <col min="3594" max="3594" width="6.42578125" style="476" bestFit="1" customWidth="1"/>
    <col min="3595" max="3595" width="11.7109375" style="476" customWidth="1"/>
    <col min="3596" max="3596" width="0" style="476" hidden="1" customWidth="1"/>
    <col min="3597" max="3597" width="3.7109375" style="476" customWidth="1"/>
    <col min="3598" max="3598" width="11.140625" style="476" bestFit="1" customWidth="1"/>
    <col min="3599" max="3830" width="10.5703125" style="476"/>
    <col min="3831" max="3838" width="0" style="476" hidden="1" customWidth="1"/>
    <col min="3839" max="3841" width="3.7109375" style="476" customWidth="1"/>
    <col min="3842" max="3842" width="12.7109375" style="476" customWidth="1"/>
    <col min="3843" max="3843" width="47.42578125" style="476" customWidth="1"/>
    <col min="3844" max="3844" width="0" style="476" hidden="1" customWidth="1"/>
    <col min="3845" max="3845" width="24.7109375" style="476" customWidth="1"/>
    <col min="3846" max="3846" width="14.7109375" style="476" customWidth="1"/>
    <col min="3847" max="3848" width="15.7109375" style="476" customWidth="1"/>
    <col min="3849" max="3849" width="11.7109375" style="476" customWidth="1"/>
    <col min="3850" max="3850" width="6.42578125" style="476" bestFit="1" customWidth="1"/>
    <col min="3851" max="3851" width="11.7109375" style="476" customWidth="1"/>
    <col min="3852" max="3852" width="0" style="476" hidden="1" customWidth="1"/>
    <col min="3853" max="3853" width="3.7109375" style="476" customWidth="1"/>
    <col min="3854" max="3854" width="11.140625" style="476" bestFit="1" customWidth="1"/>
    <col min="3855" max="4086" width="10.5703125" style="476"/>
    <col min="4087" max="4094" width="0" style="476" hidden="1" customWidth="1"/>
    <col min="4095" max="4097" width="3.7109375" style="476" customWidth="1"/>
    <col min="4098" max="4098" width="12.7109375" style="476" customWidth="1"/>
    <col min="4099" max="4099" width="47.42578125" style="476" customWidth="1"/>
    <col min="4100" max="4100" width="0" style="476" hidden="1" customWidth="1"/>
    <col min="4101" max="4101" width="24.7109375" style="476" customWidth="1"/>
    <col min="4102" max="4102" width="14.7109375" style="476" customWidth="1"/>
    <col min="4103" max="4104" width="15.7109375" style="476" customWidth="1"/>
    <col min="4105" max="4105" width="11.7109375" style="476" customWidth="1"/>
    <col min="4106" max="4106" width="6.42578125" style="476" bestFit="1" customWidth="1"/>
    <col min="4107" max="4107" width="11.7109375" style="476" customWidth="1"/>
    <col min="4108" max="4108" width="0" style="476" hidden="1" customWidth="1"/>
    <col min="4109" max="4109" width="3.7109375" style="476" customWidth="1"/>
    <col min="4110" max="4110" width="11.140625" style="476" bestFit="1" customWidth="1"/>
    <col min="4111" max="4342" width="10.5703125" style="476"/>
    <col min="4343" max="4350" width="0" style="476" hidden="1" customWidth="1"/>
    <col min="4351" max="4353" width="3.7109375" style="476" customWidth="1"/>
    <col min="4354" max="4354" width="12.7109375" style="476" customWidth="1"/>
    <col min="4355" max="4355" width="47.42578125" style="476" customWidth="1"/>
    <col min="4356" max="4356" width="0" style="476" hidden="1" customWidth="1"/>
    <col min="4357" max="4357" width="24.7109375" style="476" customWidth="1"/>
    <col min="4358" max="4358" width="14.7109375" style="476" customWidth="1"/>
    <col min="4359" max="4360" width="15.7109375" style="476" customWidth="1"/>
    <col min="4361" max="4361" width="11.7109375" style="476" customWidth="1"/>
    <col min="4362" max="4362" width="6.42578125" style="476" bestFit="1" customWidth="1"/>
    <col min="4363" max="4363" width="11.7109375" style="476" customWidth="1"/>
    <col min="4364" max="4364" width="0" style="476" hidden="1" customWidth="1"/>
    <col min="4365" max="4365" width="3.7109375" style="476" customWidth="1"/>
    <col min="4366" max="4366" width="11.140625" style="476" bestFit="1" customWidth="1"/>
    <col min="4367" max="4598" width="10.5703125" style="476"/>
    <col min="4599" max="4606" width="0" style="476" hidden="1" customWidth="1"/>
    <col min="4607" max="4609" width="3.7109375" style="476" customWidth="1"/>
    <col min="4610" max="4610" width="12.7109375" style="476" customWidth="1"/>
    <col min="4611" max="4611" width="47.42578125" style="476" customWidth="1"/>
    <col min="4612" max="4612" width="0" style="476" hidden="1" customWidth="1"/>
    <col min="4613" max="4613" width="24.7109375" style="476" customWidth="1"/>
    <col min="4614" max="4614" width="14.7109375" style="476" customWidth="1"/>
    <col min="4615" max="4616" width="15.7109375" style="476" customWidth="1"/>
    <col min="4617" max="4617" width="11.7109375" style="476" customWidth="1"/>
    <col min="4618" max="4618" width="6.42578125" style="476" bestFit="1" customWidth="1"/>
    <col min="4619" max="4619" width="11.7109375" style="476" customWidth="1"/>
    <col min="4620" max="4620" width="0" style="476" hidden="1" customWidth="1"/>
    <col min="4621" max="4621" width="3.7109375" style="476" customWidth="1"/>
    <col min="4622" max="4622" width="11.140625" style="476" bestFit="1" customWidth="1"/>
    <col min="4623" max="4854" width="10.5703125" style="476"/>
    <col min="4855" max="4862" width="0" style="476" hidden="1" customWidth="1"/>
    <col min="4863" max="4865" width="3.7109375" style="476" customWidth="1"/>
    <col min="4866" max="4866" width="12.7109375" style="476" customWidth="1"/>
    <col min="4867" max="4867" width="47.42578125" style="476" customWidth="1"/>
    <col min="4868" max="4868" width="0" style="476" hidden="1" customWidth="1"/>
    <col min="4869" max="4869" width="24.7109375" style="476" customWidth="1"/>
    <col min="4870" max="4870" width="14.7109375" style="476" customWidth="1"/>
    <col min="4871" max="4872" width="15.7109375" style="476" customWidth="1"/>
    <col min="4873" max="4873" width="11.7109375" style="476" customWidth="1"/>
    <col min="4874" max="4874" width="6.42578125" style="476" bestFit="1" customWidth="1"/>
    <col min="4875" max="4875" width="11.7109375" style="476" customWidth="1"/>
    <col min="4876" max="4876" width="0" style="476" hidden="1" customWidth="1"/>
    <col min="4877" max="4877" width="3.7109375" style="476" customWidth="1"/>
    <col min="4878" max="4878" width="11.140625" style="476" bestFit="1" customWidth="1"/>
    <col min="4879" max="5110" width="10.5703125" style="476"/>
    <col min="5111" max="5118" width="0" style="476" hidden="1" customWidth="1"/>
    <col min="5119" max="5121" width="3.7109375" style="476" customWidth="1"/>
    <col min="5122" max="5122" width="12.7109375" style="476" customWidth="1"/>
    <col min="5123" max="5123" width="47.42578125" style="476" customWidth="1"/>
    <col min="5124" max="5124" width="0" style="476" hidden="1" customWidth="1"/>
    <col min="5125" max="5125" width="24.7109375" style="476" customWidth="1"/>
    <col min="5126" max="5126" width="14.7109375" style="476" customWidth="1"/>
    <col min="5127" max="5128" width="15.7109375" style="476" customWidth="1"/>
    <col min="5129" max="5129" width="11.7109375" style="476" customWidth="1"/>
    <col min="5130" max="5130" width="6.42578125" style="476" bestFit="1" customWidth="1"/>
    <col min="5131" max="5131" width="11.7109375" style="476" customWidth="1"/>
    <col min="5132" max="5132" width="0" style="476" hidden="1" customWidth="1"/>
    <col min="5133" max="5133" width="3.7109375" style="476" customWidth="1"/>
    <col min="5134" max="5134" width="11.140625" style="476" bestFit="1" customWidth="1"/>
    <col min="5135" max="5366" width="10.5703125" style="476"/>
    <col min="5367" max="5374" width="0" style="476" hidden="1" customWidth="1"/>
    <col min="5375" max="5377" width="3.7109375" style="476" customWidth="1"/>
    <col min="5378" max="5378" width="12.7109375" style="476" customWidth="1"/>
    <col min="5379" max="5379" width="47.42578125" style="476" customWidth="1"/>
    <col min="5380" max="5380" width="0" style="476" hidden="1" customWidth="1"/>
    <col min="5381" max="5381" width="24.7109375" style="476" customWidth="1"/>
    <col min="5382" max="5382" width="14.7109375" style="476" customWidth="1"/>
    <col min="5383" max="5384" width="15.7109375" style="476" customWidth="1"/>
    <col min="5385" max="5385" width="11.7109375" style="476" customWidth="1"/>
    <col min="5386" max="5386" width="6.42578125" style="476" bestFit="1" customWidth="1"/>
    <col min="5387" max="5387" width="11.7109375" style="476" customWidth="1"/>
    <col min="5388" max="5388" width="0" style="476" hidden="1" customWidth="1"/>
    <col min="5389" max="5389" width="3.7109375" style="476" customWidth="1"/>
    <col min="5390" max="5390" width="11.140625" style="476" bestFit="1" customWidth="1"/>
    <col min="5391" max="5622" width="10.5703125" style="476"/>
    <col min="5623" max="5630" width="0" style="476" hidden="1" customWidth="1"/>
    <col min="5631" max="5633" width="3.7109375" style="476" customWidth="1"/>
    <col min="5634" max="5634" width="12.7109375" style="476" customWidth="1"/>
    <col min="5635" max="5635" width="47.42578125" style="476" customWidth="1"/>
    <col min="5636" max="5636" width="0" style="476" hidden="1" customWidth="1"/>
    <col min="5637" max="5637" width="24.7109375" style="476" customWidth="1"/>
    <col min="5638" max="5638" width="14.7109375" style="476" customWidth="1"/>
    <col min="5639" max="5640" width="15.7109375" style="476" customWidth="1"/>
    <col min="5641" max="5641" width="11.7109375" style="476" customWidth="1"/>
    <col min="5642" max="5642" width="6.42578125" style="476" bestFit="1" customWidth="1"/>
    <col min="5643" max="5643" width="11.7109375" style="476" customWidth="1"/>
    <col min="5644" max="5644" width="0" style="476" hidden="1" customWidth="1"/>
    <col min="5645" max="5645" width="3.7109375" style="476" customWidth="1"/>
    <col min="5646" max="5646" width="11.140625" style="476" bestFit="1" customWidth="1"/>
    <col min="5647" max="5878" width="10.5703125" style="476"/>
    <col min="5879" max="5886" width="0" style="476" hidden="1" customWidth="1"/>
    <col min="5887" max="5889" width="3.7109375" style="476" customWidth="1"/>
    <col min="5890" max="5890" width="12.7109375" style="476" customWidth="1"/>
    <col min="5891" max="5891" width="47.42578125" style="476" customWidth="1"/>
    <col min="5892" max="5892" width="0" style="476" hidden="1" customWidth="1"/>
    <col min="5893" max="5893" width="24.7109375" style="476" customWidth="1"/>
    <col min="5894" max="5894" width="14.7109375" style="476" customWidth="1"/>
    <col min="5895" max="5896" width="15.7109375" style="476" customWidth="1"/>
    <col min="5897" max="5897" width="11.7109375" style="476" customWidth="1"/>
    <col min="5898" max="5898" width="6.42578125" style="476" bestFit="1" customWidth="1"/>
    <col min="5899" max="5899" width="11.7109375" style="476" customWidth="1"/>
    <col min="5900" max="5900" width="0" style="476" hidden="1" customWidth="1"/>
    <col min="5901" max="5901" width="3.7109375" style="476" customWidth="1"/>
    <col min="5902" max="5902" width="11.140625" style="476" bestFit="1" customWidth="1"/>
    <col min="5903" max="6134" width="10.5703125" style="476"/>
    <col min="6135" max="6142" width="0" style="476" hidden="1" customWidth="1"/>
    <col min="6143" max="6145" width="3.7109375" style="476" customWidth="1"/>
    <col min="6146" max="6146" width="12.7109375" style="476" customWidth="1"/>
    <col min="6147" max="6147" width="47.42578125" style="476" customWidth="1"/>
    <col min="6148" max="6148" width="0" style="476" hidden="1" customWidth="1"/>
    <col min="6149" max="6149" width="24.7109375" style="476" customWidth="1"/>
    <col min="6150" max="6150" width="14.7109375" style="476" customWidth="1"/>
    <col min="6151" max="6152" width="15.7109375" style="476" customWidth="1"/>
    <col min="6153" max="6153" width="11.7109375" style="476" customWidth="1"/>
    <col min="6154" max="6154" width="6.42578125" style="476" bestFit="1" customWidth="1"/>
    <col min="6155" max="6155" width="11.7109375" style="476" customWidth="1"/>
    <col min="6156" max="6156" width="0" style="476" hidden="1" customWidth="1"/>
    <col min="6157" max="6157" width="3.7109375" style="476" customWidth="1"/>
    <col min="6158" max="6158" width="11.140625" style="476" bestFit="1" customWidth="1"/>
    <col min="6159" max="6390" width="10.5703125" style="476"/>
    <col min="6391" max="6398" width="0" style="476" hidden="1" customWidth="1"/>
    <col min="6399" max="6401" width="3.7109375" style="476" customWidth="1"/>
    <col min="6402" max="6402" width="12.7109375" style="476" customWidth="1"/>
    <col min="6403" max="6403" width="47.42578125" style="476" customWidth="1"/>
    <col min="6404" max="6404" width="0" style="476" hidden="1" customWidth="1"/>
    <col min="6405" max="6405" width="24.7109375" style="476" customWidth="1"/>
    <col min="6406" max="6406" width="14.7109375" style="476" customWidth="1"/>
    <col min="6407" max="6408" width="15.7109375" style="476" customWidth="1"/>
    <col min="6409" max="6409" width="11.7109375" style="476" customWidth="1"/>
    <col min="6410" max="6410" width="6.42578125" style="476" bestFit="1" customWidth="1"/>
    <col min="6411" max="6411" width="11.7109375" style="476" customWidth="1"/>
    <col min="6412" max="6412" width="0" style="476" hidden="1" customWidth="1"/>
    <col min="6413" max="6413" width="3.7109375" style="476" customWidth="1"/>
    <col min="6414" max="6414" width="11.140625" style="476" bestFit="1" customWidth="1"/>
    <col min="6415" max="6646" width="10.5703125" style="476"/>
    <col min="6647" max="6654" width="0" style="476" hidden="1" customWidth="1"/>
    <col min="6655" max="6657" width="3.7109375" style="476" customWidth="1"/>
    <col min="6658" max="6658" width="12.7109375" style="476" customWidth="1"/>
    <col min="6659" max="6659" width="47.42578125" style="476" customWidth="1"/>
    <col min="6660" max="6660" width="0" style="476" hidden="1" customWidth="1"/>
    <col min="6661" max="6661" width="24.7109375" style="476" customWidth="1"/>
    <col min="6662" max="6662" width="14.7109375" style="476" customWidth="1"/>
    <col min="6663" max="6664" width="15.7109375" style="476" customWidth="1"/>
    <col min="6665" max="6665" width="11.7109375" style="476" customWidth="1"/>
    <col min="6666" max="6666" width="6.42578125" style="476" bestFit="1" customWidth="1"/>
    <col min="6667" max="6667" width="11.7109375" style="476" customWidth="1"/>
    <col min="6668" max="6668" width="0" style="476" hidden="1" customWidth="1"/>
    <col min="6669" max="6669" width="3.7109375" style="476" customWidth="1"/>
    <col min="6670" max="6670" width="11.140625" style="476" bestFit="1" customWidth="1"/>
    <col min="6671" max="6902" width="10.5703125" style="476"/>
    <col min="6903" max="6910" width="0" style="476" hidden="1" customWidth="1"/>
    <col min="6911" max="6913" width="3.7109375" style="476" customWidth="1"/>
    <col min="6914" max="6914" width="12.7109375" style="476" customWidth="1"/>
    <col min="6915" max="6915" width="47.42578125" style="476" customWidth="1"/>
    <col min="6916" max="6916" width="0" style="476" hidden="1" customWidth="1"/>
    <col min="6917" max="6917" width="24.7109375" style="476" customWidth="1"/>
    <col min="6918" max="6918" width="14.7109375" style="476" customWidth="1"/>
    <col min="6919" max="6920" width="15.7109375" style="476" customWidth="1"/>
    <col min="6921" max="6921" width="11.7109375" style="476" customWidth="1"/>
    <col min="6922" max="6922" width="6.42578125" style="476" bestFit="1" customWidth="1"/>
    <col min="6923" max="6923" width="11.7109375" style="476" customWidth="1"/>
    <col min="6924" max="6924" width="0" style="476" hidden="1" customWidth="1"/>
    <col min="6925" max="6925" width="3.7109375" style="476" customWidth="1"/>
    <col min="6926" max="6926" width="11.140625" style="476" bestFit="1" customWidth="1"/>
    <col min="6927" max="7158" width="10.5703125" style="476"/>
    <col min="7159" max="7166" width="0" style="476" hidden="1" customWidth="1"/>
    <col min="7167" max="7169" width="3.7109375" style="476" customWidth="1"/>
    <col min="7170" max="7170" width="12.7109375" style="476" customWidth="1"/>
    <col min="7171" max="7171" width="47.42578125" style="476" customWidth="1"/>
    <col min="7172" max="7172" width="0" style="476" hidden="1" customWidth="1"/>
    <col min="7173" max="7173" width="24.7109375" style="476" customWidth="1"/>
    <col min="7174" max="7174" width="14.7109375" style="476" customWidth="1"/>
    <col min="7175" max="7176" width="15.7109375" style="476" customWidth="1"/>
    <col min="7177" max="7177" width="11.7109375" style="476" customWidth="1"/>
    <col min="7178" max="7178" width="6.42578125" style="476" bestFit="1" customWidth="1"/>
    <col min="7179" max="7179" width="11.7109375" style="476" customWidth="1"/>
    <col min="7180" max="7180" width="0" style="476" hidden="1" customWidth="1"/>
    <col min="7181" max="7181" width="3.7109375" style="476" customWidth="1"/>
    <col min="7182" max="7182" width="11.140625" style="476" bestFit="1" customWidth="1"/>
    <col min="7183" max="7414" width="10.5703125" style="476"/>
    <col min="7415" max="7422" width="0" style="476" hidden="1" customWidth="1"/>
    <col min="7423" max="7425" width="3.7109375" style="476" customWidth="1"/>
    <col min="7426" max="7426" width="12.7109375" style="476" customWidth="1"/>
    <col min="7427" max="7427" width="47.42578125" style="476" customWidth="1"/>
    <col min="7428" max="7428" width="0" style="476" hidden="1" customWidth="1"/>
    <col min="7429" max="7429" width="24.7109375" style="476" customWidth="1"/>
    <col min="7430" max="7430" width="14.7109375" style="476" customWidth="1"/>
    <col min="7431" max="7432" width="15.7109375" style="476" customWidth="1"/>
    <col min="7433" max="7433" width="11.7109375" style="476" customWidth="1"/>
    <col min="7434" max="7434" width="6.42578125" style="476" bestFit="1" customWidth="1"/>
    <col min="7435" max="7435" width="11.7109375" style="476" customWidth="1"/>
    <col min="7436" max="7436" width="0" style="476" hidden="1" customWidth="1"/>
    <col min="7437" max="7437" width="3.7109375" style="476" customWidth="1"/>
    <col min="7438" max="7438" width="11.140625" style="476" bestFit="1" customWidth="1"/>
    <col min="7439" max="7670" width="10.5703125" style="476"/>
    <col min="7671" max="7678" width="0" style="476" hidden="1" customWidth="1"/>
    <col min="7679" max="7681" width="3.7109375" style="476" customWidth="1"/>
    <col min="7682" max="7682" width="12.7109375" style="476" customWidth="1"/>
    <col min="7683" max="7683" width="47.42578125" style="476" customWidth="1"/>
    <col min="7684" max="7684" width="0" style="476" hidden="1" customWidth="1"/>
    <col min="7685" max="7685" width="24.7109375" style="476" customWidth="1"/>
    <col min="7686" max="7686" width="14.7109375" style="476" customWidth="1"/>
    <col min="7687" max="7688" width="15.7109375" style="476" customWidth="1"/>
    <col min="7689" max="7689" width="11.7109375" style="476" customWidth="1"/>
    <col min="7690" max="7690" width="6.42578125" style="476" bestFit="1" customWidth="1"/>
    <col min="7691" max="7691" width="11.7109375" style="476" customWidth="1"/>
    <col min="7692" max="7692" width="0" style="476" hidden="1" customWidth="1"/>
    <col min="7693" max="7693" width="3.7109375" style="476" customWidth="1"/>
    <col min="7694" max="7694" width="11.140625" style="476" bestFit="1" customWidth="1"/>
    <col min="7695" max="7926" width="10.5703125" style="476"/>
    <col min="7927" max="7934" width="0" style="476" hidden="1" customWidth="1"/>
    <col min="7935" max="7937" width="3.7109375" style="476" customWidth="1"/>
    <col min="7938" max="7938" width="12.7109375" style="476" customWidth="1"/>
    <col min="7939" max="7939" width="47.42578125" style="476" customWidth="1"/>
    <col min="7940" max="7940" width="0" style="476" hidden="1" customWidth="1"/>
    <col min="7941" max="7941" width="24.7109375" style="476" customWidth="1"/>
    <col min="7942" max="7942" width="14.7109375" style="476" customWidth="1"/>
    <col min="7943" max="7944" width="15.7109375" style="476" customWidth="1"/>
    <col min="7945" max="7945" width="11.7109375" style="476" customWidth="1"/>
    <col min="7946" max="7946" width="6.42578125" style="476" bestFit="1" customWidth="1"/>
    <col min="7947" max="7947" width="11.7109375" style="476" customWidth="1"/>
    <col min="7948" max="7948" width="0" style="476" hidden="1" customWidth="1"/>
    <col min="7949" max="7949" width="3.7109375" style="476" customWidth="1"/>
    <col min="7950" max="7950" width="11.140625" style="476" bestFit="1" customWidth="1"/>
    <col min="7951" max="8182" width="10.5703125" style="476"/>
    <col min="8183" max="8190" width="0" style="476" hidden="1" customWidth="1"/>
    <col min="8191" max="8193" width="3.7109375" style="476" customWidth="1"/>
    <col min="8194" max="8194" width="12.7109375" style="476" customWidth="1"/>
    <col min="8195" max="8195" width="47.42578125" style="476" customWidth="1"/>
    <col min="8196" max="8196" width="0" style="476" hidden="1" customWidth="1"/>
    <col min="8197" max="8197" width="24.7109375" style="476" customWidth="1"/>
    <col min="8198" max="8198" width="14.7109375" style="476" customWidth="1"/>
    <col min="8199" max="8200" width="15.7109375" style="476" customWidth="1"/>
    <col min="8201" max="8201" width="11.7109375" style="476" customWidth="1"/>
    <col min="8202" max="8202" width="6.42578125" style="476" bestFit="1" customWidth="1"/>
    <col min="8203" max="8203" width="11.7109375" style="476" customWidth="1"/>
    <col min="8204" max="8204" width="0" style="476" hidden="1" customWidth="1"/>
    <col min="8205" max="8205" width="3.7109375" style="476" customWidth="1"/>
    <col min="8206" max="8206" width="11.140625" style="476" bestFit="1" customWidth="1"/>
    <col min="8207" max="8438" width="10.5703125" style="476"/>
    <col min="8439" max="8446" width="0" style="476" hidden="1" customWidth="1"/>
    <col min="8447" max="8449" width="3.7109375" style="476" customWidth="1"/>
    <col min="8450" max="8450" width="12.7109375" style="476" customWidth="1"/>
    <col min="8451" max="8451" width="47.42578125" style="476" customWidth="1"/>
    <col min="8452" max="8452" width="0" style="476" hidden="1" customWidth="1"/>
    <col min="8453" max="8453" width="24.7109375" style="476" customWidth="1"/>
    <col min="8454" max="8454" width="14.7109375" style="476" customWidth="1"/>
    <col min="8455" max="8456" width="15.7109375" style="476" customWidth="1"/>
    <col min="8457" max="8457" width="11.7109375" style="476" customWidth="1"/>
    <col min="8458" max="8458" width="6.42578125" style="476" bestFit="1" customWidth="1"/>
    <col min="8459" max="8459" width="11.7109375" style="476" customWidth="1"/>
    <col min="8460" max="8460" width="0" style="476" hidden="1" customWidth="1"/>
    <col min="8461" max="8461" width="3.7109375" style="476" customWidth="1"/>
    <col min="8462" max="8462" width="11.140625" style="476" bestFit="1" customWidth="1"/>
    <col min="8463" max="8694" width="10.5703125" style="476"/>
    <col min="8695" max="8702" width="0" style="476" hidden="1" customWidth="1"/>
    <col min="8703" max="8705" width="3.7109375" style="476" customWidth="1"/>
    <col min="8706" max="8706" width="12.7109375" style="476" customWidth="1"/>
    <col min="8707" max="8707" width="47.42578125" style="476" customWidth="1"/>
    <col min="8708" max="8708" width="0" style="476" hidden="1" customWidth="1"/>
    <col min="8709" max="8709" width="24.7109375" style="476" customWidth="1"/>
    <col min="8710" max="8710" width="14.7109375" style="476" customWidth="1"/>
    <col min="8711" max="8712" width="15.7109375" style="476" customWidth="1"/>
    <col min="8713" max="8713" width="11.7109375" style="476" customWidth="1"/>
    <col min="8714" max="8714" width="6.42578125" style="476" bestFit="1" customWidth="1"/>
    <col min="8715" max="8715" width="11.7109375" style="476" customWidth="1"/>
    <col min="8716" max="8716" width="0" style="476" hidden="1" customWidth="1"/>
    <col min="8717" max="8717" width="3.7109375" style="476" customWidth="1"/>
    <col min="8718" max="8718" width="11.140625" style="476" bestFit="1" customWidth="1"/>
    <col min="8719" max="8950" width="10.5703125" style="476"/>
    <col min="8951" max="8958" width="0" style="476" hidden="1" customWidth="1"/>
    <col min="8959" max="8961" width="3.7109375" style="476" customWidth="1"/>
    <col min="8962" max="8962" width="12.7109375" style="476" customWidth="1"/>
    <col min="8963" max="8963" width="47.42578125" style="476" customWidth="1"/>
    <col min="8964" max="8964" width="0" style="476" hidden="1" customWidth="1"/>
    <col min="8965" max="8965" width="24.7109375" style="476" customWidth="1"/>
    <col min="8966" max="8966" width="14.7109375" style="476" customWidth="1"/>
    <col min="8967" max="8968" width="15.7109375" style="476" customWidth="1"/>
    <col min="8969" max="8969" width="11.7109375" style="476" customWidth="1"/>
    <col min="8970" max="8970" width="6.42578125" style="476" bestFit="1" customWidth="1"/>
    <col min="8971" max="8971" width="11.7109375" style="476" customWidth="1"/>
    <col min="8972" max="8972" width="0" style="476" hidden="1" customWidth="1"/>
    <col min="8973" max="8973" width="3.7109375" style="476" customWidth="1"/>
    <col min="8974" max="8974" width="11.140625" style="476" bestFit="1" customWidth="1"/>
    <col min="8975" max="9206" width="10.5703125" style="476"/>
    <col min="9207" max="9214" width="0" style="476" hidden="1" customWidth="1"/>
    <col min="9215" max="9217" width="3.7109375" style="476" customWidth="1"/>
    <col min="9218" max="9218" width="12.7109375" style="476" customWidth="1"/>
    <col min="9219" max="9219" width="47.42578125" style="476" customWidth="1"/>
    <col min="9220" max="9220" width="0" style="476" hidden="1" customWidth="1"/>
    <col min="9221" max="9221" width="24.7109375" style="476" customWidth="1"/>
    <col min="9222" max="9222" width="14.7109375" style="476" customWidth="1"/>
    <col min="9223" max="9224" width="15.7109375" style="476" customWidth="1"/>
    <col min="9225" max="9225" width="11.7109375" style="476" customWidth="1"/>
    <col min="9226" max="9226" width="6.42578125" style="476" bestFit="1" customWidth="1"/>
    <col min="9227" max="9227" width="11.7109375" style="476" customWidth="1"/>
    <col min="9228" max="9228" width="0" style="476" hidden="1" customWidth="1"/>
    <col min="9229" max="9229" width="3.7109375" style="476" customWidth="1"/>
    <col min="9230" max="9230" width="11.140625" style="476" bestFit="1" customWidth="1"/>
    <col min="9231" max="9462" width="10.5703125" style="476"/>
    <col min="9463" max="9470" width="0" style="476" hidden="1" customWidth="1"/>
    <col min="9471" max="9473" width="3.7109375" style="476" customWidth="1"/>
    <col min="9474" max="9474" width="12.7109375" style="476" customWidth="1"/>
    <col min="9475" max="9475" width="47.42578125" style="476" customWidth="1"/>
    <col min="9476" max="9476" width="0" style="476" hidden="1" customWidth="1"/>
    <col min="9477" max="9477" width="24.7109375" style="476" customWidth="1"/>
    <col min="9478" max="9478" width="14.7109375" style="476" customWidth="1"/>
    <col min="9479" max="9480" width="15.7109375" style="476" customWidth="1"/>
    <col min="9481" max="9481" width="11.7109375" style="476" customWidth="1"/>
    <col min="9482" max="9482" width="6.42578125" style="476" bestFit="1" customWidth="1"/>
    <col min="9483" max="9483" width="11.7109375" style="476" customWidth="1"/>
    <col min="9484" max="9484" width="0" style="476" hidden="1" customWidth="1"/>
    <col min="9485" max="9485" width="3.7109375" style="476" customWidth="1"/>
    <col min="9486" max="9486" width="11.140625" style="476" bestFit="1" customWidth="1"/>
    <col min="9487" max="9718" width="10.5703125" style="476"/>
    <col min="9719" max="9726" width="0" style="476" hidden="1" customWidth="1"/>
    <col min="9727" max="9729" width="3.7109375" style="476" customWidth="1"/>
    <col min="9730" max="9730" width="12.7109375" style="476" customWidth="1"/>
    <col min="9731" max="9731" width="47.42578125" style="476" customWidth="1"/>
    <col min="9732" max="9732" width="0" style="476" hidden="1" customWidth="1"/>
    <col min="9733" max="9733" width="24.7109375" style="476" customWidth="1"/>
    <col min="9734" max="9734" width="14.7109375" style="476" customWidth="1"/>
    <col min="9735" max="9736" width="15.7109375" style="476" customWidth="1"/>
    <col min="9737" max="9737" width="11.7109375" style="476" customWidth="1"/>
    <col min="9738" max="9738" width="6.42578125" style="476" bestFit="1" customWidth="1"/>
    <col min="9739" max="9739" width="11.7109375" style="476" customWidth="1"/>
    <col min="9740" max="9740" width="0" style="476" hidden="1" customWidth="1"/>
    <col min="9741" max="9741" width="3.7109375" style="476" customWidth="1"/>
    <col min="9742" max="9742" width="11.140625" style="476" bestFit="1" customWidth="1"/>
    <col min="9743" max="9974" width="10.5703125" style="476"/>
    <col min="9975" max="9982" width="0" style="476" hidden="1" customWidth="1"/>
    <col min="9983" max="9985" width="3.7109375" style="476" customWidth="1"/>
    <col min="9986" max="9986" width="12.7109375" style="476" customWidth="1"/>
    <col min="9987" max="9987" width="47.42578125" style="476" customWidth="1"/>
    <col min="9988" max="9988" width="0" style="476" hidden="1" customWidth="1"/>
    <col min="9989" max="9989" width="24.7109375" style="476" customWidth="1"/>
    <col min="9990" max="9990" width="14.7109375" style="476" customWidth="1"/>
    <col min="9991" max="9992" width="15.7109375" style="476" customWidth="1"/>
    <col min="9993" max="9993" width="11.7109375" style="476" customWidth="1"/>
    <col min="9994" max="9994" width="6.42578125" style="476" bestFit="1" customWidth="1"/>
    <col min="9995" max="9995" width="11.7109375" style="476" customWidth="1"/>
    <col min="9996" max="9996" width="0" style="476" hidden="1" customWidth="1"/>
    <col min="9997" max="9997" width="3.7109375" style="476" customWidth="1"/>
    <col min="9998" max="9998" width="11.140625" style="476" bestFit="1" customWidth="1"/>
    <col min="9999" max="10230" width="10.5703125" style="476"/>
    <col min="10231" max="10238" width="0" style="476" hidden="1" customWidth="1"/>
    <col min="10239" max="10241" width="3.7109375" style="476" customWidth="1"/>
    <col min="10242" max="10242" width="12.7109375" style="476" customWidth="1"/>
    <col min="10243" max="10243" width="47.42578125" style="476" customWidth="1"/>
    <col min="10244" max="10244" width="0" style="476" hidden="1" customWidth="1"/>
    <col min="10245" max="10245" width="24.7109375" style="476" customWidth="1"/>
    <col min="10246" max="10246" width="14.7109375" style="476" customWidth="1"/>
    <col min="10247" max="10248" width="15.7109375" style="476" customWidth="1"/>
    <col min="10249" max="10249" width="11.7109375" style="476" customWidth="1"/>
    <col min="10250" max="10250" width="6.42578125" style="476" bestFit="1" customWidth="1"/>
    <col min="10251" max="10251" width="11.7109375" style="476" customWidth="1"/>
    <col min="10252" max="10252" width="0" style="476" hidden="1" customWidth="1"/>
    <col min="10253" max="10253" width="3.7109375" style="476" customWidth="1"/>
    <col min="10254" max="10254" width="11.140625" style="476" bestFit="1" customWidth="1"/>
    <col min="10255" max="10486" width="10.5703125" style="476"/>
    <col min="10487" max="10494" width="0" style="476" hidden="1" customWidth="1"/>
    <col min="10495" max="10497" width="3.7109375" style="476" customWidth="1"/>
    <col min="10498" max="10498" width="12.7109375" style="476" customWidth="1"/>
    <col min="10499" max="10499" width="47.42578125" style="476" customWidth="1"/>
    <col min="10500" max="10500" width="0" style="476" hidden="1" customWidth="1"/>
    <col min="10501" max="10501" width="24.7109375" style="476" customWidth="1"/>
    <col min="10502" max="10502" width="14.7109375" style="476" customWidth="1"/>
    <col min="10503" max="10504" width="15.7109375" style="476" customWidth="1"/>
    <col min="10505" max="10505" width="11.7109375" style="476" customWidth="1"/>
    <col min="10506" max="10506" width="6.42578125" style="476" bestFit="1" customWidth="1"/>
    <col min="10507" max="10507" width="11.7109375" style="476" customWidth="1"/>
    <col min="10508" max="10508" width="0" style="476" hidden="1" customWidth="1"/>
    <col min="10509" max="10509" width="3.7109375" style="476" customWidth="1"/>
    <col min="10510" max="10510" width="11.140625" style="476" bestFit="1" customWidth="1"/>
    <col min="10511" max="10742" width="10.5703125" style="476"/>
    <col min="10743" max="10750" width="0" style="476" hidden="1" customWidth="1"/>
    <col min="10751" max="10753" width="3.7109375" style="476" customWidth="1"/>
    <col min="10754" max="10754" width="12.7109375" style="476" customWidth="1"/>
    <col min="10755" max="10755" width="47.42578125" style="476" customWidth="1"/>
    <col min="10756" max="10756" width="0" style="476" hidden="1" customWidth="1"/>
    <col min="10757" max="10757" width="24.7109375" style="476" customWidth="1"/>
    <col min="10758" max="10758" width="14.7109375" style="476" customWidth="1"/>
    <col min="10759" max="10760" width="15.7109375" style="476" customWidth="1"/>
    <col min="10761" max="10761" width="11.7109375" style="476" customWidth="1"/>
    <col min="10762" max="10762" width="6.42578125" style="476" bestFit="1" customWidth="1"/>
    <col min="10763" max="10763" width="11.7109375" style="476" customWidth="1"/>
    <col min="10764" max="10764" width="0" style="476" hidden="1" customWidth="1"/>
    <col min="10765" max="10765" width="3.7109375" style="476" customWidth="1"/>
    <col min="10766" max="10766" width="11.140625" style="476" bestFit="1" customWidth="1"/>
    <col min="10767" max="10998" width="10.5703125" style="476"/>
    <col min="10999" max="11006" width="0" style="476" hidden="1" customWidth="1"/>
    <col min="11007" max="11009" width="3.7109375" style="476" customWidth="1"/>
    <col min="11010" max="11010" width="12.7109375" style="476" customWidth="1"/>
    <col min="11011" max="11011" width="47.42578125" style="476" customWidth="1"/>
    <col min="11012" max="11012" width="0" style="476" hidden="1" customWidth="1"/>
    <col min="11013" max="11013" width="24.7109375" style="476" customWidth="1"/>
    <col min="11014" max="11014" width="14.7109375" style="476" customWidth="1"/>
    <col min="11015" max="11016" width="15.7109375" style="476" customWidth="1"/>
    <col min="11017" max="11017" width="11.7109375" style="476" customWidth="1"/>
    <col min="11018" max="11018" width="6.42578125" style="476" bestFit="1" customWidth="1"/>
    <col min="11019" max="11019" width="11.7109375" style="476" customWidth="1"/>
    <col min="11020" max="11020" width="0" style="476" hidden="1" customWidth="1"/>
    <col min="11021" max="11021" width="3.7109375" style="476" customWidth="1"/>
    <col min="11022" max="11022" width="11.140625" style="476" bestFit="1" customWidth="1"/>
    <col min="11023" max="11254" width="10.5703125" style="476"/>
    <col min="11255" max="11262" width="0" style="476" hidden="1" customWidth="1"/>
    <col min="11263" max="11265" width="3.7109375" style="476" customWidth="1"/>
    <col min="11266" max="11266" width="12.7109375" style="476" customWidth="1"/>
    <col min="11267" max="11267" width="47.42578125" style="476" customWidth="1"/>
    <col min="11268" max="11268" width="0" style="476" hidden="1" customWidth="1"/>
    <col min="11269" max="11269" width="24.7109375" style="476" customWidth="1"/>
    <col min="11270" max="11270" width="14.7109375" style="476" customWidth="1"/>
    <col min="11271" max="11272" width="15.7109375" style="476" customWidth="1"/>
    <col min="11273" max="11273" width="11.7109375" style="476" customWidth="1"/>
    <col min="11274" max="11274" width="6.42578125" style="476" bestFit="1" customWidth="1"/>
    <col min="11275" max="11275" width="11.7109375" style="476" customWidth="1"/>
    <col min="11276" max="11276" width="0" style="476" hidden="1" customWidth="1"/>
    <col min="11277" max="11277" width="3.7109375" style="476" customWidth="1"/>
    <col min="11278" max="11278" width="11.140625" style="476" bestFit="1" customWidth="1"/>
    <col min="11279" max="11510" width="10.5703125" style="476"/>
    <col min="11511" max="11518" width="0" style="476" hidden="1" customWidth="1"/>
    <col min="11519" max="11521" width="3.7109375" style="476" customWidth="1"/>
    <col min="11522" max="11522" width="12.7109375" style="476" customWidth="1"/>
    <col min="11523" max="11523" width="47.42578125" style="476" customWidth="1"/>
    <col min="11524" max="11524" width="0" style="476" hidden="1" customWidth="1"/>
    <col min="11525" max="11525" width="24.7109375" style="476" customWidth="1"/>
    <col min="11526" max="11526" width="14.7109375" style="476" customWidth="1"/>
    <col min="11527" max="11528" width="15.7109375" style="476" customWidth="1"/>
    <col min="11529" max="11529" width="11.7109375" style="476" customWidth="1"/>
    <col min="11530" max="11530" width="6.42578125" style="476" bestFit="1" customWidth="1"/>
    <col min="11531" max="11531" width="11.7109375" style="476" customWidth="1"/>
    <col min="11532" max="11532" width="0" style="476" hidden="1" customWidth="1"/>
    <col min="11533" max="11533" width="3.7109375" style="476" customWidth="1"/>
    <col min="11534" max="11534" width="11.140625" style="476" bestFit="1" customWidth="1"/>
    <col min="11535" max="11766" width="10.5703125" style="476"/>
    <col min="11767" max="11774" width="0" style="476" hidden="1" customWidth="1"/>
    <col min="11775" max="11777" width="3.7109375" style="476" customWidth="1"/>
    <col min="11778" max="11778" width="12.7109375" style="476" customWidth="1"/>
    <col min="11779" max="11779" width="47.42578125" style="476" customWidth="1"/>
    <col min="11780" max="11780" width="0" style="476" hidden="1" customWidth="1"/>
    <col min="11781" max="11781" width="24.7109375" style="476" customWidth="1"/>
    <col min="11782" max="11782" width="14.7109375" style="476" customWidth="1"/>
    <col min="11783" max="11784" width="15.7109375" style="476" customWidth="1"/>
    <col min="11785" max="11785" width="11.7109375" style="476" customWidth="1"/>
    <col min="11786" max="11786" width="6.42578125" style="476" bestFit="1" customWidth="1"/>
    <col min="11787" max="11787" width="11.7109375" style="476" customWidth="1"/>
    <col min="11788" max="11788" width="0" style="476" hidden="1" customWidth="1"/>
    <col min="11789" max="11789" width="3.7109375" style="476" customWidth="1"/>
    <col min="11790" max="11790" width="11.140625" style="476" bestFit="1" customWidth="1"/>
    <col min="11791" max="12022" width="10.5703125" style="476"/>
    <col min="12023" max="12030" width="0" style="476" hidden="1" customWidth="1"/>
    <col min="12031" max="12033" width="3.7109375" style="476" customWidth="1"/>
    <col min="12034" max="12034" width="12.7109375" style="476" customWidth="1"/>
    <col min="12035" max="12035" width="47.42578125" style="476" customWidth="1"/>
    <col min="12036" max="12036" width="0" style="476" hidden="1" customWidth="1"/>
    <col min="12037" max="12037" width="24.7109375" style="476" customWidth="1"/>
    <col min="12038" max="12038" width="14.7109375" style="476" customWidth="1"/>
    <col min="12039" max="12040" width="15.7109375" style="476" customWidth="1"/>
    <col min="12041" max="12041" width="11.7109375" style="476" customWidth="1"/>
    <col min="12042" max="12042" width="6.42578125" style="476" bestFit="1" customWidth="1"/>
    <col min="12043" max="12043" width="11.7109375" style="476" customWidth="1"/>
    <col min="12044" max="12044" width="0" style="476" hidden="1" customWidth="1"/>
    <col min="12045" max="12045" width="3.7109375" style="476" customWidth="1"/>
    <col min="12046" max="12046" width="11.140625" style="476" bestFit="1" customWidth="1"/>
    <col min="12047" max="12278" width="10.5703125" style="476"/>
    <col min="12279" max="12286" width="0" style="476" hidden="1" customWidth="1"/>
    <col min="12287" max="12289" width="3.7109375" style="476" customWidth="1"/>
    <col min="12290" max="12290" width="12.7109375" style="476" customWidth="1"/>
    <col min="12291" max="12291" width="47.42578125" style="476" customWidth="1"/>
    <col min="12292" max="12292" width="0" style="476" hidden="1" customWidth="1"/>
    <col min="12293" max="12293" width="24.7109375" style="476" customWidth="1"/>
    <col min="12294" max="12294" width="14.7109375" style="476" customWidth="1"/>
    <col min="12295" max="12296" width="15.7109375" style="476" customWidth="1"/>
    <col min="12297" max="12297" width="11.7109375" style="476" customWidth="1"/>
    <col min="12298" max="12298" width="6.42578125" style="476" bestFit="1" customWidth="1"/>
    <col min="12299" max="12299" width="11.7109375" style="476" customWidth="1"/>
    <col min="12300" max="12300" width="0" style="476" hidden="1" customWidth="1"/>
    <col min="12301" max="12301" width="3.7109375" style="476" customWidth="1"/>
    <col min="12302" max="12302" width="11.140625" style="476" bestFit="1" customWidth="1"/>
    <col min="12303" max="12534" width="10.5703125" style="476"/>
    <col min="12535" max="12542" width="0" style="476" hidden="1" customWidth="1"/>
    <col min="12543" max="12545" width="3.7109375" style="476" customWidth="1"/>
    <col min="12546" max="12546" width="12.7109375" style="476" customWidth="1"/>
    <col min="12547" max="12547" width="47.42578125" style="476" customWidth="1"/>
    <col min="12548" max="12548" width="0" style="476" hidden="1" customWidth="1"/>
    <col min="12549" max="12549" width="24.7109375" style="476" customWidth="1"/>
    <col min="12550" max="12550" width="14.7109375" style="476" customWidth="1"/>
    <col min="12551" max="12552" width="15.7109375" style="476" customWidth="1"/>
    <col min="12553" max="12553" width="11.7109375" style="476" customWidth="1"/>
    <col min="12554" max="12554" width="6.42578125" style="476" bestFit="1" customWidth="1"/>
    <col min="12555" max="12555" width="11.7109375" style="476" customWidth="1"/>
    <col min="12556" max="12556" width="0" style="476" hidden="1" customWidth="1"/>
    <col min="12557" max="12557" width="3.7109375" style="476" customWidth="1"/>
    <col min="12558" max="12558" width="11.140625" style="476" bestFit="1" customWidth="1"/>
    <col min="12559" max="12790" width="10.5703125" style="476"/>
    <col min="12791" max="12798" width="0" style="476" hidden="1" customWidth="1"/>
    <col min="12799" max="12801" width="3.7109375" style="476" customWidth="1"/>
    <col min="12802" max="12802" width="12.7109375" style="476" customWidth="1"/>
    <col min="12803" max="12803" width="47.42578125" style="476" customWidth="1"/>
    <col min="12804" max="12804" width="0" style="476" hidden="1" customWidth="1"/>
    <col min="12805" max="12805" width="24.7109375" style="476" customWidth="1"/>
    <col min="12806" max="12806" width="14.7109375" style="476" customWidth="1"/>
    <col min="12807" max="12808" width="15.7109375" style="476" customWidth="1"/>
    <col min="12809" max="12809" width="11.7109375" style="476" customWidth="1"/>
    <col min="12810" max="12810" width="6.42578125" style="476" bestFit="1" customWidth="1"/>
    <col min="12811" max="12811" width="11.7109375" style="476" customWidth="1"/>
    <col min="12812" max="12812" width="0" style="476" hidden="1" customWidth="1"/>
    <col min="12813" max="12813" width="3.7109375" style="476" customWidth="1"/>
    <col min="12814" max="12814" width="11.140625" style="476" bestFit="1" customWidth="1"/>
    <col min="12815" max="13046" width="10.5703125" style="476"/>
    <col min="13047" max="13054" width="0" style="476" hidden="1" customWidth="1"/>
    <col min="13055" max="13057" width="3.7109375" style="476" customWidth="1"/>
    <col min="13058" max="13058" width="12.7109375" style="476" customWidth="1"/>
    <col min="13059" max="13059" width="47.42578125" style="476" customWidth="1"/>
    <col min="13060" max="13060" width="0" style="476" hidden="1" customWidth="1"/>
    <col min="13061" max="13061" width="24.7109375" style="476" customWidth="1"/>
    <col min="13062" max="13062" width="14.7109375" style="476" customWidth="1"/>
    <col min="13063" max="13064" width="15.7109375" style="476" customWidth="1"/>
    <col min="13065" max="13065" width="11.7109375" style="476" customWidth="1"/>
    <col min="13066" max="13066" width="6.42578125" style="476" bestFit="1" customWidth="1"/>
    <col min="13067" max="13067" width="11.7109375" style="476" customWidth="1"/>
    <col min="13068" max="13068" width="0" style="476" hidden="1" customWidth="1"/>
    <col min="13069" max="13069" width="3.7109375" style="476" customWidth="1"/>
    <col min="13070" max="13070" width="11.140625" style="476" bestFit="1" customWidth="1"/>
    <col min="13071" max="13302" width="10.5703125" style="476"/>
    <col min="13303" max="13310" width="0" style="476" hidden="1" customWidth="1"/>
    <col min="13311" max="13313" width="3.7109375" style="476" customWidth="1"/>
    <col min="13314" max="13314" width="12.7109375" style="476" customWidth="1"/>
    <col min="13315" max="13315" width="47.42578125" style="476" customWidth="1"/>
    <col min="13316" max="13316" width="0" style="476" hidden="1" customWidth="1"/>
    <col min="13317" max="13317" width="24.7109375" style="476" customWidth="1"/>
    <col min="13318" max="13318" width="14.7109375" style="476" customWidth="1"/>
    <col min="13319" max="13320" width="15.7109375" style="476" customWidth="1"/>
    <col min="13321" max="13321" width="11.7109375" style="476" customWidth="1"/>
    <col min="13322" max="13322" width="6.42578125" style="476" bestFit="1" customWidth="1"/>
    <col min="13323" max="13323" width="11.7109375" style="476" customWidth="1"/>
    <col min="13324" max="13324" width="0" style="476" hidden="1" customWidth="1"/>
    <col min="13325" max="13325" width="3.7109375" style="476" customWidth="1"/>
    <col min="13326" max="13326" width="11.140625" style="476" bestFit="1" customWidth="1"/>
    <col min="13327" max="13558" width="10.5703125" style="476"/>
    <col min="13559" max="13566" width="0" style="476" hidden="1" customWidth="1"/>
    <col min="13567" max="13569" width="3.7109375" style="476" customWidth="1"/>
    <col min="13570" max="13570" width="12.7109375" style="476" customWidth="1"/>
    <col min="13571" max="13571" width="47.42578125" style="476" customWidth="1"/>
    <col min="13572" max="13572" width="0" style="476" hidden="1" customWidth="1"/>
    <col min="13573" max="13573" width="24.7109375" style="476" customWidth="1"/>
    <col min="13574" max="13574" width="14.7109375" style="476" customWidth="1"/>
    <col min="13575" max="13576" width="15.7109375" style="476" customWidth="1"/>
    <col min="13577" max="13577" width="11.7109375" style="476" customWidth="1"/>
    <col min="13578" max="13578" width="6.42578125" style="476" bestFit="1" customWidth="1"/>
    <col min="13579" max="13579" width="11.7109375" style="476" customWidth="1"/>
    <col min="13580" max="13580" width="0" style="476" hidden="1" customWidth="1"/>
    <col min="13581" max="13581" width="3.7109375" style="476" customWidth="1"/>
    <col min="13582" max="13582" width="11.140625" style="476" bestFit="1" customWidth="1"/>
    <col min="13583" max="13814" width="10.5703125" style="476"/>
    <col min="13815" max="13822" width="0" style="476" hidden="1" customWidth="1"/>
    <col min="13823" max="13825" width="3.7109375" style="476" customWidth="1"/>
    <col min="13826" max="13826" width="12.7109375" style="476" customWidth="1"/>
    <col min="13827" max="13827" width="47.42578125" style="476" customWidth="1"/>
    <col min="13828" max="13828" width="0" style="476" hidden="1" customWidth="1"/>
    <col min="13829" max="13829" width="24.7109375" style="476" customWidth="1"/>
    <col min="13830" max="13830" width="14.7109375" style="476" customWidth="1"/>
    <col min="13831" max="13832" width="15.7109375" style="476" customWidth="1"/>
    <col min="13833" max="13833" width="11.7109375" style="476" customWidth="1"/>
    <col min="13834" max="13834" width="6.42578125" style="476" bestFit="1" customWidth="1"/>
    <col min="13835" max="13835" width="11.7109375" style="476" customWidth="1"/>
    <col min="13836" max="13836" width="0" style="476" hidden="1" customWidth="1"/>
    <col min="13837" max="13837" width="3.7109375" style="476" customWidth="1"/>
    <col min="13838" max="13838" width="11.140625" style="476" bestFit="1" customWidth="1"/>
    <col min="13839" max="14070" width="10.5703125" style="476"/>
    <col min="14071" max="14078" width="0" style="476" hidden="1" customWidth="1"/>
    <col min="14079" max="14081" width="3.7109375" style="476" customWidth="1"/>
    <col min="14082" max="14082" width="12.7109375" style="476" customWidth="1"/>
    <col min="14083" max="14083" width="47.42578125" style="476" customWidth="1"/>
    <col min="14084" max="14084" width="0" style="476" hidden="1" customWidth="1"/>
    <col min="14085" max="14085" width="24.7109375" style="476" customWidth="1"/>
    <col min="14086" max="14086" width="14.7109375" style="476" customWidth="1"/>
    <col min="14087" max="14088" width="15.7109375" style="476" customWidth="1"/>
    <col min="14089" max="14089" width="11.7109375" style="476" customWidth="1"/>
    <col min="14090" max="14090" width="6.42578125" style="476" bestFit="1" customWidth="1"/>
    <col min="14091" max="14091" width="11.7109375" style="476" customWidth="1"/>
    <col min="14092" max="14092" width="0" style="476" hidden="1" customWidth="1"/>
    <col min="14093" max="14093" width="3.7109375" style="476" customWidth="1"/>
    <col min="14094" max="14094" width="11.140625" style="476" bestFit="1" customWidth="1"/>
    <col min="14095" max="14326" width="10.5703125" style="476"/>
    <col min="14327" max="14334" width="0" style="476" hidden="1" customWidth="1"/>
    <col min="14335" max="14337" width="3.7109375" style="476" customWidth="1"/>
    <col min="14338" max="14338" width="12.7109375" style="476" customWidth="1"/>
    <col min="14339" max="14339" width="47.42578125" style="476" customWidth="1"/>
    <col min="14340" max="14340" width="0" style="476" hidden="1" customWidth="1"/>
    <col min="14341" max="14341" width="24.7109375" style="476" customWidth="1"/>
    <col min="14342" max="14342" width="14.7109375" style="476" customWidth="1"/>
    <col min="14343" max="14344" width="15.7109375" style="476" customWidth="1"/>
    <col min="14345" max="14345" width="11.7109375" style="476" customWidth="1"/>
    <col min="14346" max="14346" width="6.42578125" style="476" bestFit="1" customWidth="1"/>
    <col min="14347" max="14347" width="11.7109375" style="476" customWidth="1"/>
    <col min="14348" max="14348" width="0" style="476" hidden="1" customWidth="1"/>
    <col min="14349" max="14349" width="3.7109375" style="476" customWidth="1"/>
    <col min="14350" max="14350" width="11.140625" style="476" bestFit="1" customWidth="1"/>
    <col min="14351" max="14582" width="10.5703125" style="476"/>
    <col min="14583" max="14590" width="0" style="476" hidden="1" customWidth="1"/>
    <col min="14591" max="14593" width="3.7109375" style="476" customWidth="1"/>
    <col min="14594" max="14594" width="12.7109375" style="476" customWidth="1"/>
    <col min="14595" max="14595" width="47.42578125" style="476" customWidth="1"/>
    <col min="14596" max="14596" width="0" style="476" hidden="1" customWidth="1"/>
    <col min="14597" max="14597" width="24.7109375" style="476" customWidth="1"/>
    <col min="14598" max="14598" width="14.7109375" style="476" customWidth="1"/>
    <col min="14599" max="14600" width="15.7109375" style="476" customWidth="1"/>
    <col min="14601" max="14601" width="11.7109375" style="476" customWidth="1"/>
    <col min="14602" max="14602" width="6.42578125" style="476" bestFit="1" customWidth="1"/>
    <col min="14603" max="14603" width="11.7109375" style="476" customWidth="1"/>
    <col min="14604" max="14604" width="0" style="476" hidden="1" customWidth="1"/>
    <col min="14605" max="14605" width="3.7109375" style="476" customWidth="1"/>
    <col min="14606" max="14606" width="11.140625" style="476" bestFit="1" customWidth="1"/>
    <col min="14607" max="14838" width="10.5703125" style="476"/>
    <col min="14839" max="14846" width="0" style="476" hidden="1" customWidth="1"/>
    <col min="14847" max="14849" width="3.7109375" style="476" customWidth="1"/>
    <col min="14850" max="14850" width="12.7109375" style="476" customWidth="1"/>
    <col min="14851" max="14851" width="47.42578125" style="476" customWidth="1"/>
    <col min="14852" max="14852" width="0" style="476" hidden="1" customWidth="1"/>
    <col min="14853" max="14853" width="24.7109375" style="476" customWidth="1"/>
    <col min="14854" max="14854" width="14.7109375" style="476" customWidth="1"/>
    <col min="14855" max="14856" width="15.7109375" style="476" customWidth="1"/>
    <col min="14857" max="14857" width="11.7109375" style="476" customWidth="1"/>
    <col min="14858" max="14858" width="6.42578125" style="476" bestFit="1" customWidth="1"/>
    <col min="14859" max="14859" width="11.7109375" style="476" customWidth="1"/>
    <col min="14860" max="14860" width="0" style="476" hidden="1" customWidth="1"/>
    <col min="14861" max="14861" width="3.7109375" style="476" customWidth="1"/>
    <col min="14862" max="14862" width="11.140625" style="476" bestFit="1" customWidth="1"/>
    <col min="14863" max="15094" width="10.5703125" style="476"/>
    <col min="15095" max="15102" width="0" style="476" hidden="1" customWidth="1"/>
    <col min="15103" max="15105" width="3.7109375" style="476" customWidth="1"/>
    <col min="15106" max="15106" width="12.7109375" style="476" customWidth="1"/>
    <col min="15107" max="15107" width="47.42578125" style="476" customWidth="1"/>
    <col min="15108" max="15108" width="0" style="476" hidden="1" customWidth="1"/>
    <col min="15109" max="15109" width="24.7109375" style="476" customWidth="1"/>
    <col min="15110" max="15110" width="14.7109375" style="476" customWidth="1"/>
    <col min="15111" max="15112" width="15.7109375" style="476" customWidth="1"/>
    <col min="15113" max="15113" width="11.7109375" style="476" customWidth="1"/>
    <col min="15114" max="15114" width="6.42578125" style="476" bestFit="1" customWidth="1"/>
    <col min="15115" max="15115" width="11.7109375" style="476" customWidth="1"/>
    <col min="15116" max="15116" width="0" style="476" hidden="1" customWidth="1"/>
    <col min="15117" max="15117" width="3.7109375" style="476" customWidth="1"/>
    <col min="15118" max="15118" width="11.140625" style="476" bestFit="1" customWidth="1"/>
    <col min="15119" max="15350" width="10.5703125" style="476"/>
    <col min="15351" max="15358" width="0" style="476" hidden="1" customWidth="1"/>
    <col min="15359" max="15361" width="3.7109375" style="476" customWidth="1"/>
    <col min="15362" max="15362" width="12.7109375" style="476" customWidth="1"/>
    <col min="15363" max="15363" width="47.42578125" style="476" customWidth="1"/>
    <col min="15364" max="15364" width="0" style="476" hidden="1" customWidth="1"/>
    <col min="15365" max="15365" width="24.7109375" style="476" customWidth="1"/>
    <col min="15366" max="15366" width="14.7109375" style="476" customWidth="1"/>
    <col min="15367" max="15368" width="15.7109375" style="476" customWidth="1"/>
    <col min="15369" max="15369" width="11.7109375" style="476" customWidth="1"/>
    <col min="15370" max="15370" width="6.42578125" style="476" bestFit="1" customWidth="1"/>
    <col min="15371" max="15371" width="11.7109375" style="476" customWidth="1"/>
    <col min="15372" max="15372" width="0" style="476" hidden="1" customWidth="1"/>
    <col min="15373" max="15373" width="3.7109375" style="476" customWidth="1"/>
    <col min="15374" max="15374" width="11.140625" style="476" bestFit="1" customWidth="1"/>
    <col min="15375" max="15606" width="10.5703125" style="476"/>
    <col min="15607" max="15614" width="0" style="476" hidden="1" customWidth="1"/>
    <col min="15615" max="15617" width="3.7109375" style="476" customWidth="1"/>
    <col min="15618" max="15618" width="12.7109375" style="476" customWidth="1"/>
    <col min="15619" max="15619" width="47.42578125" style="476" customWidth="1"/>
    <col min="15620" max="15620" width="0" style="476" hidden="1" customWidth="1"/>
    <col min="15621" max="15621" width="24.7109375" style="476" customWidth="1"/>
    <col min="15622" max="15622" width="14.7109375" style="476" customWidth="1"/>
    <col min="15623" max="15624" width="15.7109375" style="476" customWidth="1"/>
    <col min="15625" max="15625" width="11.7109375" style="476" customWidth="1"/>
    <col min="15626" max="15626" width="6.42578125" style="476" bestFit="1" customWidth="1"/>
    <col min="15627" max="15627" width="11.7109375" style="476" customWidth="1"/>
    <col min="15628" max="15628" width="0" style="476" hidden="1" customWidth="1"/>
    <col min="15629" max="15629" width="3.7109375" style="476" customWidth="1"/>
    <col min="15630" max="15630" width="11.140625" style="476" bestFit="1" customWidth="1"/>
    <col min="15631" max="15862" width="10.5703125" style="476"/>
    <col min="15863" max="15870" width="0" style="476" hidden="1" customWidth="1"/>
    <col min="15871" max="15873" width="3.7109375" style="476" customWidth="1"/>
    <col min="15874" max="15874" width="12.7109375" style="476" customWidth="1"/>
    <col min="15875" max="15875" width="47.42578125" style="476" customWidth="1"/>
    <col min="15876" max="15876" width="0" style="476" hidden="1" customWidth="1"/>
    <col min="15877" max="15877" width="24.7109375" style="476" customWidth="1"/>
    <col min="15878" max="15878" width="14.7109375" style="476" customWidth="1"/>
    <col min="15879" max="15880" width="15.7109375" style="476" customWidth="1"/>
    <col min="15881" max="15881" width="11.7109375" style="476" customWidth="1"/>
    <col min="15882" max="15882" width="6.42578125" style="476" bestFit="1" customWidth="1"/>
    <col min="15883" max="15883" width="11.7109375" style="476" customWidth="1"/>
    <col min="15884" max="15884" width="0" style="476" hidden="1" customWidth="1"/>
    <col min="15885" max="15885" width="3.7109375" style="476" customWidth="1"/>
    <col min="15886" max="15886" width="11.140625" style="476" bestFit="1" customWidth="1"/>
    <col min="15887" max="16118" width="10.5703125" style="476"/>
    <col min="16119" max="16126" width="0" style="476" hidden="1" customWidth="1"/>
    <col min="16127" max="16129" width="3.7109375" style="476" customWidth="1"/>
    <col min="16130" max="16130" width="12.7109375" style="476" customWidth="1"/>
    <col min="16131" max="16131" width="47.42578125" style="476" customWidth="1"/>
    <col min="16132" max="16132" width="0" style="476" hidden="1" customWidth="1"/>
    <col min="16133" max="16133" width="24.7109375" style="476" customWidth="1"/>
    <col min="16134" max="16134" width="14.7109375" style="476" customWidth="1"/>
    <col min="16135" max="16136" width="15.7109375" style="476" customWidth="1"/>
    <col min="16137" max="16137" width="11.7109375" style="476" customWidth="1"/>
    <col min="16138" max="16138" width="6.42578125" style="476" bestFit="1" customWidth="1"/>
    <col min="16139" max="16139" width="11.7109375" style="476" customWidth="1"/>
    <col min="16140" max="16140" width="0" style="476" hidden="1" customWidth="1"/>
    <col min="16141" max="16141" width="3.7109375" style="476" customWidth="1"/>
    <col min="16142" max="16142" width="11.140625" style="476" bestFit="1" customWidth="1"/>
    <col min="16143" max="16384" width="10.5703125" style="476"/>
  </cols>
  <sheetData>
    <row r="1" spans="1:29" hidden="1"/>
    <row r="2" spans="1:29" hidden="1"/>
    <row r="3" spans="1:29" hidden="1"/>
    <row r="4" spans="1:29" ht="3" customHeight="1">
      <c r="J4" s="481"/>
      <c r="K4" s="481"/>
      <c r="L4" s="477"/>
      <c r="M4" s="477"/>
      <c r="N4" s="477"/>
      <c r="O4" s="484"/>
      <c r="P4" s="484"/>
      <c r="Q4" s="484"/>
      <c r="R4" s="484"/>
      <c r="S4" s="484"/>
      <c r="T4" s="484"/>
      <c r="U4" s="484"/>
      <c r="V4" s="477"/>
    </row>
    <row r="5" spans="1:29" ht="22.5" customHeight="1">
      <c r="J5" s="481"/>
      <c r="K5" s="481"/>
      <c r="L5" s="1223" t="s">
        <v>687</v>
      </c>
      <c r="M5" s="1223"/>
      <c r="N5" s="1223"/>
      <c r="O5" s="1223"/>
      <c r="P5" s="1223"/>
      <c r="Q5" s="1223"/>
      <c r="R5" s="1223"/>
      <c r="S5" s="1223"/>
      <c r="T5" s="1223"/>
      <c r="U5" s="579"/>
      <c r="V5" s="497"/>
    </row>
    <row r="6" spans="1:29" ht="3" customHeight="1">
      <c r="J6" s="481"/>
      <c r="K6" s="481"/>
      <c r="L6" s="477"/>
      <c r="M6" s="477"/>
      <c r="N6" s="477"/>
      <c r="O6" s="480"/>
      <c r="P6" s="480"/>
      <c r="Q6" s="480"/>
      <c r="R6" s="480"/>
      <c r="S6" s="480"/>
      <c r="T6" s="480"/>
      <c r="U6" s="477"/>
    </row>
    <row r="7" spans="1:29" s="491" customFormat="1" ht="22.5">
      <c r="A7" s="505"/>
      <c r="B7" s="505"/>
      <c r="C7" s="505"/>
      <c r="D7" s="505"/>
      <c r="E7" s="505"/>
      <c r="F7" s="505"/>
      <c r="G7" s="505"/>
      <c r="H7" s="505"/>
      <c r="L7" s="499"/>
      <c r="M7" s="617" t="s">
        <v>503</v>
      </c>
      <c r="N7" s="666"/>
      <c r="O7" s="1256" t="str">
        <f>IF(NameOrPr_ch="",IF(NameOrPr="","",NameOrPr),NameOrPr_ch)</f>
        <v>Региональная служба по тарифам Ростовской области</v>
      </c>
      <c r="P7" s="1257"/>
      <c r="Q7" s="1257"/>
      <c r="R7" s="1257"/>
      <c r="S7" s="1257"/>
      <c r="T7" s="1258"/>
      <c r="U7" s="667"/>
      <c r="Y7" s="1013"/>
      <c r="Z7" s="505"/>
      <c r="AA7" s="505"/>
      <c r="AB7" s="505"/>
      <c r="AC7" s="505"/>
    </row>
    <row r="8" spans="1:29" s="570" customFormat="1" ht="18.75">
      <c r="A8" s="590"/>
      <c r="B8" s="590"/>
      <c r="C8" s="590"/>
      <c r="D8" s="590"/>
      <c r="E8" s="590"/>
      <c r="F8" s="590"/>
      <c r="G8" s="590"/>
      <c r="H8" s="590"/>
      <c r="L8" s="499"/>
      <c r="M8" s="617" t="s">
        <v>597</v>
      </c>
      <c r="N8" s="666"/>
      <c r="O8" s="1256" t="str">
        <f>IF(datePr_ch="",IF(datePr="","",datePr),datePr_ch)</f>
        <v>17.12.2018</v>
      </c>
      <c r="P8" s="1257"/>
      <c r="Q8" s="1257"/>
      <c r="R8" s="1257"/>
      <c r="S8" s="1257"/>
      <c r="T8" s="1258"/>
      <c r="U8" s="667"/>
      <c r="Y8" s="1013"/>
      <c r="Z8" s="590"/>
      <c r="AA8" s="590"/>
      <c r="AB8" s="590"/>
      <c r="AC8" s="590"/>
    </row>
    <row r="9" spans="1:29" s="491" customFormat="1" ht="18.75">
      <c r="A9" s="505"/>
      <c r="B9" s="505"/>
      <c r="C9" s="505"/>
      <c r="D9" s="505"/>
      <c r="E9" s="505"/>
      <c r="F9" s="505"/>
      <c r="G9" s="505"/>
      <c r="H9" s="505"/>
      <c r="L9" s="552"/>
      <c r="M9" s="617" t="s">
        <v>596</v>
      </c>
      <c r="N9" s="666"/>
      <c r="O9" s="1256" t="str">
        <f>IF(numberPr_ch="",IF(numberPr="","",numberPr),numberPr_ch)</f>
        <v>83/55</v>
      </c>
      <c r="P9" s="1257"/>
      <c r="Q9" s="1257"/>
      <c r="R9" s="1257"/>
      <c r="S9" s="1257"/>
      <c r="T9" s="1258"/>
      <c r="U9" s="667"/>
      <c r="Y9" s="1013"/>
      <c r="Z9" s="505"/>
      <c r="AA9" s="505"/>
      <c r="AB9" s="505"/>
      <c r="AC9" s="505"/>
    </row>
    <row r="10" spans="1:29" s="491" customFormat="1" ht="18.75">
      <c r="A10" s="505"/>
      <c r="B10" s="505"/>
      <c r="C10" s="505"/>
      <c r="D10" s="505"/>
      <c r="E10" s="505"/>
      <c r="F10" s="505"/>
      <c r="G10" s="505"/>
      <c r="H10" s="505"/>
      <c r="L10" s="552"/>
      <c r="M10" s="617" t="s">
        <v>502</v>
      </c>
      <c r="N10" s="666"/>
      <c r="O10" s="1256" t="str">
        <f>IF(IstPub_ch="",IF(IstPub="","",IstPub),IstPub_ch)</f>
        <v>www.rst.donland.ru</v>
      </c>
      <c r="P10" s="1257"/>
      <c r="Q10" s="1257"/>
      <c r="R10" s="1257"/>
      <c r="S10" s="1257"/>
      <c r="T10" s="1258"/>
      <c r="U10" s="667"/>
      <c r="Y10" s="1013"/>
      <c r="Z10" s="505"/>
      <c r="AA10" s="505"/>
      <c r="AB10" s="505"/>
      <c r="AC10" s="505"/>
    </row>
    <row r="11" spans="1:29" s="613" customFormat="1" ht="18.75" hidden="1">
      <c r="A11" s="614"/>
      <c r="B11" s="614"/>
      <c r="C11" s="614"/>
      <c r="D11" s="614"/>
      <c r="E11" s="614"/>
      <c r="F11" s="614"/>
      <c r="G11" s="614"/>
      <c r="H11" s="614"/>
      <c r="L11" s="752"/>
      <c r="M11" s="750"/>
      <c r="O11" s="749"/>
      <c r="P11" s="749"/>
      <c r="Q11" s="771" t="s">
        <v>722</v>
      </c>
      <c r="R11" s="771" t="s">
        <v>723</v>
      </c>
      <c r="S11" s="749"/>
      <c r="T11" s="749"/>
      <c r="U11" s="667"/>
      <c r="Y11" s="773"/>
      <c r="Z11" s="614"/>
      <c r="AA11" s="614"/>
      <c r="AB11" s="614"/>
      <c r="AC11" s="614"/>
    </row>
    <row r="12" spans="1:29" s="491" customFormat="1" ht="11.25" hidden="1">
      <c r="A12" s="505"/>
      <c r="B12" s="505"/>
      <c r="C12" s="505"/>
      <c r="D12" s="505"/>
      <c r="E12" s="505"/>
      <c r="F12" s="505"/>
      <c r="G12" s="505"/>
      <c r="H12" s="505"/>
      <c r="L12" s="1224"/>
      <c r="M12" s="1224"/>
      <c r="N12" s="488"/>
      <c r="O12" s="767"/>
      <c r="P12" s="767"/>
      <c r="Q12" s="767"/>
      <c r="R12" s="767"/>
      <c r="S12" s="767"/>
      <c r="T12" s="767"/>
      <c r="U12" s="486"/>
      <c r="V12" s="503" t="s">
        <v>373</v>
      </c>
      <c r="Y12" s="1013"/>
      <c r="Z12" s="505"/>
      <c r="AA12" s="505"/>
      <c r="AB12" s="505"/>
      <c r="AC12" s="505"/>
    </row>
    <row r="13" spans="1:29" ht="15" customHeight="1">
      <c r="J13" s="481"/>
      <c r="K13" s="481"/>
      <c r="L13" s="477"/>
      <c r="M13" s="477"/>
      <c r="N13" s="477"/>
      <c r="O13" s="599"/>
      <c r="P13" s="599"/>
      <c r="Q13" s="1249"/>
      <c r="R13" s="1249"/>
      <c r="S13" s="1249"/>
      <c r="T13" s="1249"/>
      <c r="U13" s="1249"/>
      <c r="V13" s="1249"/>
    </row>
    <row r="14" spans="1:29">
      <c r="J14" s="481"/>
      <c r="K14" s="481"/>
      <c r="L14" s="1161" t="s">
        <v>454</v>
      </c>
      <c r="M14" s="1161"/>
      <c r="N14" s="1161"/>
      <c r="O14" s="1161"/>
      <c r="P14" s="1161"/>
      <c r="Q14" s="1161"/>
      <c r="R14" s="1161"/>
      <c r="S14" s="1161"/>
      <c r="T14" s="1161"/>
      <c r="U14" s="1161"/>
      <c r="V14" s="1161"/>
      <c r="W14" s="1161"/>
      <c r="X14" s="1161" t="s">
        <v>455</v>
      </c>
    </row>
    <row r="15" spans="1:29" ht="14.25" customHeight="1">
      <c r="J15" s="481"/>
      <c r="K15" s="481"/>
      <c r="L15" s="1236" t="s">
        <v>92</v>
      </c>
      <c r="M15" s="1236" t="s">
        <v>627</v>
      </c>
      <c r="N15" s="534"/>
      <c r="O15" s="1236" t="s">
        <v>628</v>
      </c>
      <c r="P15" s="1272" t="s">
        <v>629</v>
      </c>
      <c r="Q15" s="1272" t="s">
        <v>642</v>
      </c>
      <c r="R15" s="1272"/>
      <c r="S15" s="1272"/>
      <c r="T15" s="1272"/>
      <c r="U15" s="1272"/>
      <c r="V15" s="1236" t="s">
        <v>341</v>
      </c>
      <c r="W15" s="1248" t="s">
        <v>275</v>
      </c>
      <c r="X15" s="1161"/>
    </row>
    <row r="16" spans="1:29" s="523" customFormat="1" ht="25.5" customHeight="1">
      <c r="A16" s="585"/>
      <c r="B16" s="585"/>
      <c r="C16" s="585"/>
      <c r="D16" s="585"/>
      <c r="E16" s="585"/>
      <c r="F16" s="585"/>
      <c r="G16" s="591"/>
      <c r="H16" s="591"/>
      <c r="I16" s="531"/>
      <c r="J16" s="529"/>
      <c r="K16" s="529"/>
      <c r="L16" s="1236"/>
      <c r="M16" s="1236"/>
      <c r="N16" s="534"/>
      <c r="O16" s="1236"/>
      <c r="P16" s="1272"/>
      <c r="Q16" s="1272" t="s">
        <v>680</v>
      </c>
      <c r="R16" s="1272"/>
      <c r="S16" s="1263" t="s">
        <v>655</v>
      </c>
      <c r="T16" s="1263"/>
      <c r="U16" s="1263"/>
      <c r="V16" s="1236"/>
      <c r="W16" s="1248"/>
      <c r="X16" s="1161"/>
      <c r="Y16" s="1008"/>
      <c r="Z16" s="585"/>
      <c r="AA16" s="585"/>
      <c r="AB16" s="585"/>
      <c r="AC16" s="585"/>
    </row>
    <row r="17" spans="1:29" ht="14.25" customHeight="1">
      <c r="J17" s="481"/>
      <c r="K17" s="481"/>
      <c r="L17" s="1236"/>
      <c r="M17" s="1236"/>
      <c r="N17" s="534"/>
      <c r="O17" s="1236"/>
      <c r="P17" s="1272"/>
      <c r="Q17" s="534" t="s">
        <v>678</v>
      </c>
      <c r="R17" s="534" t="s">
        <v>679</v>
      </c>
      <c r="S17" s="536" t="s">
        <v>274</v>
      </c>
      <c r="T17" s="1260" t="s">
        <v>273</v>
      </c>
      <c r="U17" s="1260"/>
      <c r="V17" s="1236"/>
      <c r="W17" s="1248"/>
      <c r="X17" s="1161"/>
    </row>
    <row r="18" spans="1:29">
      <c r="J18" s="481"/>
      <c r="K18" s="489">
        <v>1</v>
      </c>
      <c r="L18" s="478" t="s">
        <v>93</v>
      </c>
      <c r="M18" s="478" t="s">
        <v>49</v>
      </c>
      <c r="N18" s="496" t="s">
        <v>49</v>
      </c>
      <c r="O18" s="487">
        <f t="shared" ref="O18:T18" ca="1" si="0">OFFSET(O18,0,-1)+1</f>
        <v>3</v>
      </c>
      <c r="P18" s="487">
        <f t="shared" ca="1" si="0"/>
        <v>4</v>
      </c>
      <c r="Q18" s="487">
        <f t="shared" ca="1" si="0"/>
        <v>5</v>
      </c>
      <c r="R18" s="487">
        <f t="shared" ca="1" si="0"/>
        <v>6</v>
      </c>
      <c r="S18" s="487">
        <f t="shared" ca="1" si="0"/>
        <v>7</v>
      </c>
      <c r="T18" s="1265">
        <f t="shared" ca="1" si="0"/>
        <v>8</v>
      </c>
      <c r="U18" s="1265"/>
      <c r="V18" s="487">
        <f ca="1">OFFSET(V18,0,-2)+1</f>
        <v>9</v>
      </c>
      <c r="W18" s="523"/>
      <c r="X18" s="487">
        <f ca="1">OFFSET(X18,0,-2)+1</f>
        <v>10</v>
      </c>
    </row>
    <row r="19" spans="1:29" ht="22.5">
      <c r="A19" s="1209">
        <v>1</v>
      </c>
      <c r="B19" s="980"/>
      <c r="C19" s="980"/>
      <c r="D19" s="980"/>
      <c r="E19" s="980"/>
      <c r="F19" s="980"/>
      <c r="G19" s="981"/>
      <c r="H19" s="981"/>
      <c r="I19" s="983"/>
      <c r="J19" s="975"/>
      <c r="K19" s="975"/>
      <c r="L19" s="593">
        <f>mergeValue(A19)</f>
        <v>1</v>
      </c>
      <c r="M19" s="641" t="s">
        <v>20</v>
      </c>
      <c r="N19" s="580"/>
      <c r="O19" s="1250"/>
      <c r="P19" s="1250"/>
      <c r="Q19" s="1250"/>
      <c r="R19" s="1250"/>
      <c r="S19" s="1250"/>
      <c r="T19" s="1250"/>
      <c r="U19" s="1250"/>
      <c r="V19" s="1250"/>
      <c r="W19" s="1250"/>
      <c r="X19" s="581" t="s">
        <v>477</v>
      </c>
    </row>
    <row r="20" spans="1:29" ht="22.5">
      <c r="A20" s="1209"/>
      <c r="B20" s="1209">
        <v>1</v>
      </c>
      <c r="C20" s="980"/>
      <c r="D20" s="980"/>
      <c r="E20" s="980"/>
      <c r="F20" s="980"/>
      <c r="G20" s="985"/>
      <c r="H20" s="982"/>
      <c r="I20" s="987"/>
      <c r="J20" s="972"/>
      <c r="K20" s="971"/>
      <c r="L20" s="593" t="str">
        <f>mergeValue(A20) &amp;"."&amp; mergeValue(B20)</f>
        <v>1.1</v>
      </c>
      <c r="M20" s="546" t="s">
        <v>16</v>
      </c>
      <c r="N20" s="580"/>
      <c r="O20" s="1250"/>
      <c r="P20" s="1250"/>
      <c r="Q20" s="1250"/>
      <c r="R20" s="1250"/>
      <c r="S20" s="1250"/>
      <c r="T20" s="1250"/>
      <c r="U20" s="1250"/>
      <c r="V20" s="1250"/>
      <c r="W20" s="1250"/>
      <c r="X20" s="581" t="s">
        <v>478</v>
      </c>
    </row>
    <row r="21" spans="1:29" ht="22.5">
      <c r="A21" s="1209"/>
      <c r="B21" s="1209"/>
      <c r="C21" s="1209">
        <v>1</v>
      </c>
      <c r="D21" s="980"/>
      <c r="E21" s="980"/>
      <c r="F21" s="980"/>
      <c r="G21" s="985"/>
      <c r="H21" s="982"/>
      <c r="I21" s="988"/>
      <c r="J21" s="972"/>
      <c r="K21" s="971"/>
      <c r="L21" s="593" t="str">
        <f>mergeValue(A21) &amp;"."&amp; mergeValue(B21)&amp;"."&amp; mergeValue(C21)</f>
        <v>1.1.1</v>
      </c>
      <c r="M21" s="547" t="s">
        <v>7</v>
      </c>
      <c r="N21" s="580"/>
      <c r="O21" s="1250"/>
      <c r="P21" s="1250"/>
      <c r="Q21" s="1250"/>
      <c r="R21" s="1250"/>
      <c r="S21" s="1250"/>
      <c r="T21" s="1250"/>
      <c r="U21" s="1250"/>
      <c r="V21" s="1250"/>
      <c r="W21" s="1250"/>
      <c r="X21" s="581" t="s">
        <v>634</v>
      </c>
    </row>
    <row r="22" spans="1:29">
      <c r="A22" s="1209"/>
      <c r="B22" s="1209"/>
      <c r="C22" s="1209"/>
      <c r="D22" s="1209">
        <v>1</v>
      </c>
      <c r="E22" s="980"/>
      <c r="F22" s="980"/>
      <c r="G22" s="985"/>
      <c r="H22" s="982"/>
      <c r="I22" s="988"/>
      <c r="J22" s="986"/>
      <c r="K22" s="971"/>
      <c r="L22" s="593" t="str">
        <f>mergeValue(A22) &amp;"."&amp; mergeValue(B22)&amp;"."&amp; mergeValue(C22)&amp;"."&amp; mergeValue(D22)</f>
        <v>1.1.1.1</v>
      </c>
      <c r="M22" s="548" t="s">
        <v>22</v>
      </c>
      <c r="N22" s="580"/>
      <c r="O22" s="1250"/>
      <c r="P22" s="1250"/>
      <c r="Q22" s="1250"/>
      <c r="R22" s="1250"/>
      <c r="S22" s="1250"/>
      <c r="T22" s="1250"/>
      <c r="U22" s="1250"/>
      <c r="V22" s="1250"/>
      <c r="W22" s="1250"/>
      <c r="X22" s="1020" t="s">
        <v>688</v>
      </c>
    </row>
    <row r="23" spans="1:29" ht="42.95" customHeight="1">
      <c r="A23" s="1209"/>
      <c r="B23" s="1209"/>
      <c r="C23" s="1209"/>
      <c r="D23" s="1209"/>
      <c r="E23" s="980">
        <v>1</v>
      </c>
      <c r="F23" s="980"/>
      <c r="G23" s="985"/>
      <c r="H23" s="982"/>
      <c r="I23" s="988"/>
      <c r="J23" s="986"/>
      <c r="K23" s="976"/>
      <c r="L23" s="593" t="str">
        <f>mergeValue(A23) &amp;"."&amp; mergeValue(B23)&amp;"."&amp; mergeValue(C23)&amp;"."&amp; mergeValue(D23)&amp;"."&amp; mergeValue(E23)</f>
        <v>1.1.1.1.1</v>
      </c>
      <c r="M23" s="1072"/>
      <c r="N23" s="542"/>
      <c r="O23" s="1074"/>
      <c r="P23" s="1075"/>
      <c r="Q23" s="671"/>
      <c r="R23" s="671"/>
      <c r="S23" s="1100"/>
      <c r="T23" s="650" t="s">
        <v>85</v>
      </c>
      <c r="U23" s="1098"/>
      <c r="V23" s="774" t="s">
        <v>85</v>
      </c>
      <c r="W23" s="839"/>
      <c r="X23" s="1226" t="s">
        <v>689</v>
      </c>
      <c r="Y23" s="1008" t="str">
        <f>strCheckDateTwo(N23:W23)</f>
        <v/>
      </c>
    </row>
    <row r="24" spans="1:29" hidden="1">
      <c r="A24" s="1209"/>
      <c r="B24" s="1209"/>
      <c r="C24" s="1209"/>
      <c r="D24" s="1209"/>
      <c r="E24" s="980"/>
      <c r="F24" s="980"/>
      <c r="G24" s="985"/>
      <c r="H24" s="982"/>
      <c r="I24" s="988"/>
      <c r="J24" s="986"/>
      <c r="K24" s="976"/>
      <c r="L24" s="631"/>
      <c r="M24" s="561"/>
      <c r="N24" s="646"/>
      <c r="O24" s="646"/>
      <c r="P24" s="646"/>
      <c r="Q24" s="646"/>
      <c r="R24" s="584" t="str">
        <f>S23 &amp; "-" &amp; U23</f>
        <v>-</v>
      </c>
      <c r="S24" s="512"/>
      <c r="T24" s="586"/>
      <c r="U24" s="512"/>
      <c r="V24" s="646"/>
      <c r="W24" s="838"/>
      <c r="X24" s="1227"/>
    </row>
    <row r="25" spans="1:29" ht="15" customHeight="1">
      <c r="A25" s="1209"/>
      <c r="B25" s="1209"/>
      <c r="C25" s="1209"/>
      <c r="D25" s="1209"/>
      <c r="E25" s="980"/>
      <c r="F25" s="980"/>
      <c r="G25" s="985"/>
      <c r="H25" s="982"/>
      <c r="I25" s="988"/>
      <c r="J25" s="986"/>
      <c r="K25" s="976"/>
      <c r="L25" s="538"/>
      <c r="M25" s="551" t="s">
        <v>5</v>
      </c>
      <c r="N25" s="549"/>
      <c r="O25" s="545"/>
      <c r="P25" s="545"/>
      <c r="Q25" s="545"/>
      <c r="R25" s="545"/>
      <c r="S25" s="573"/>
      <c r="T25" s="564"/>
      <c r="U25" s="563"/>
      <c r="V25" s="549"/>
      <c r="W25" s="549"/>
      <c r="X25" s="1228"/>
    </row>
    <row r="26" spans="1:29" s="475" customFormat="1" ht="15" customHeight="1">
      <c r="A26" s="1209"/>
      <c r="B26" s="1209"/>
      <c r="C26" s="1209"/>
      <c r="D26" s="984"/>
      <c r="E26" s="984"/>
      <c r="F26" s="984"/>
      <c r="G26" s="985"/>
      <c r="H26" s="984"/>
      <c r="I26" s="988"/>
      <c r="J26" s="974"/>
      <c r="K26" s="978"/>
      <c r="L26" s="538"/>
      <c r="M26" s="550" t="s">
        <v>17</v>
      </c>
      <c r="N26" s="549"/>
      <c r="O26" s="545"/>
      <c r="P26" s="545"/>
      <c r="Q26" s="545"/>
      <c r="R26" s="545"/>
      <c r="S26" s="573"/>
      <c r="T26" s="564"/>
      <c r="U26" s="563"/>
      <c r="V26" s="549"/>
      <c r="W26" s="564"/>
      <c r="X26" s="1004"/>
      <c r="Y26" s="1077"/>
      <c r="Z26" s="501"/>
      <c r="AA26" s="501"/>
      <c r="AB26" s="501"/>
      <c r="AC26" s="501"/>
    </row>
    <row r="27" spans="1:29" s="475" customFormat="1" ht="15" customHeight="1">
      <c r="A27" s="1209"/>
      <c r="B27" s="1209"/>
      <c r="C27" s="984"/>
      <c r="D27" s="984"/>
      <c r="E27" s="984"/>
      <c r="F27" s="984"/>
      <c r="G27" s="985"/>
      <c r="H27" s="984"/>
      <c r="I27" s="979"/>
      <c r="J27" s="974"/>
      <c r="K27" s="978"/>
      <c r="L27" s="538"/>
      <c r="M27" s="549" t="s">
        <v>18</v>
      </c>
      <c r="N27" s="549"/>
      <c r="O27" s="545"/>
      <c r="P27" s="545"/>
      <c r="Q27" s="545"/>
      <c r="R27" s="545"/>
      <c r="S27" s="573"/>
      <c r="T27" s="564"/>
      <c r="U27" s="563"/>
      <c r="V27" s="549"/>
      <c r="W27" s="564"/>
      <c r="X27" s="560"/>
      <c r="Y27" s="1077"/>
      <c r="Z27" s="501"/>
      <c r="AA27" s="501"/>
      <c r="AB27" s="501"/>
      <c r="AC27" s="501"/>
    </row>
    <row r="28" spans="1:29" s="475" customFormat="1" ht="15" customHeight="1">
      <c r="A28" s="1209"/>
      <c r="B28" s="984"/>
      <c r="C28" s="984"/>
      <c r="D28" s="984"/>
      <c r="E28" s="984"/>
      <c r="F28" s="984"/>
      <c r="G28" s="985"/>
      <c r="H28" s="984"/>
      <c r="I28" s="979"/>
      <c r="J28" s="974"/>
      <c r="K28" s="978"/>
      <c r="L28" s="538"/>
      <c r="M28" s="558" t="s">
        <v>19</v>
      </c>
      <c r="N28" s="549"/>
      <c r="O28" s="545"/>
      <c r="P28" s="545"/>
      <c r="Q28" s="545"/>
      <c r="R28" s="545"/>
      <c r="S28" s="573"/>
      <c r="T28" s="564"/>
      <c r="U28" s="563"/>
      <c r="V28" s="549"/>
      <c r="W28" s="564"/>
      <c r="X28" s="560"/>
      <c r="Y28" s="1077"/>
      <c r="Z28" s="501"/>
      <c r="AA28" s="501"/>
      <c r="AB28" s="501"/>
      <c r="AC28" s="501"/>
    </row>
    <row r="29" spans="1:29" s="475" customFormat="1" ht="15" customHeight="1">
      <c r="A29" s="970"/>
      <c r="B29" s="970"/>
      <c r="C29" s="970"/>
      <c r="D29" s="970"/>
      <c r="E29" s="970"/>
      <c r="F29" s="970"/>
      <c r="G29" s="977"/>
      <c r="H29" s="978"/>
      <c r="I29" s="973"/>
      <c r="J29" s="974"/>
      <c r="K29" s="970"/>
      <c r="L29" s="538"/>
      <c r="M29" s="565" t="s">
        <v>309</v>
      </c>
      <c r="N29" s="549"/>
      <c r="O29" s="545"/>
      <c r="P29" s="545"/>
      <c r="Q29" s="545"/>
      <c r="R29" s="545"/>
      <c r="S29" s="573"/>
      <c r="T29" s="564"/>
      <c r="U29" s="563"/>
      <c r="V29" s="549"/>
      <c r="W29" s="564"/>
      <c r="X29" s="560"/>
      <c r="Y29" s="1077"/>
      <c r="Z29" s="501"/>
      <c r="AA29" s="501"/>
      <c r="AB29" s="501"/>
      <c r="AC29" s="501"/>
    </row>
    <row r="30" spans="1:29" ht="3" customHeight="1"/>
    <row r="31" spans="1:29" ht="96" customHeight="1">
      <c r="L31" s="1">
        <v>1</v>
      </c>
      <c r="M31" s="1202" t="s">
        <v>690</v>
      </c>
      <c r="N31" s="1202"/>
      <c r="O31" s="1202"/>
      <c r="P31" s="1202"/>
      <c r="Q31" s="1202"/>
      <c r="R31" s="1202"/>
      <c r="S31" s="1202"/>
      <c r="T31" s="1202"/>
      <c r="U31" s="1202"/>
      <c r="V31" s="1202"/>
      <c r="W31" s="1202"/>
      <c r="X31" s="1202"/>
      <c r="Y31" s="1099"/>
      <c r="Z31" s="516"/>
      <c r="AA31" s="516"/>
      <c r="AB31" s="516"/>
      <c r="AC31" s="516"/>
    </row>
    <row r="32" spans="1:29">
      <c r="M32" s="515"/>
      <c r="N32" s="515"/>
      <c r="O32" s="515"/>
      <c r="P32" s="515"/>
      <c r="Q32" s="515"/>
      <c r="R32" s="515"/>
      <c r="S32" s="515"/>
      <c r="T32" s="515"/>
      <c r="U32" s="515"/>
      <c r="V32" s="515"/>
      <c r="W32" s="515"/>
      <c r="X32" s="515"/>
      <c r="Y32" s="1014"/>
      <c r="Z32" s="506"/>
      <c r="AA32" s="506"/>
      <c r="AB32" s="506"/>
      <c r="AC32" s="506"/>
    </row>
  </sheetData>
  <sheetProtection password="FA9C" sheet="1" objects="1" scenarios="1" formatColumns="0" formatRows="0"/>
  <dataConsolidate/>
  <mergeCells count="30">
    <mergeCell ref="M31:X31"/>
    <mergeCell ref="P15:P17"/>
    <mergeCell ref="L14:W14"/>
    <mergeCell ref="O7:T7"/>
    <mergeCell ref="O8:T8"/>
    <mergeCell ref="Q15:U15"/>
    <mergeCell ref="S16:U16"/>
    <mergeCell ref="Q16:R16"/>
    <mergeCell ref="O21:W21"/>
    <mergeCell ref="X14:X17"/>
    <mergeCell ref="X23:X25"/>
    <mergeCell ref="L5:T5"/>
    <mergeCell ref="T18:U18"/>
    <mergeCell ref="V15:V17"/>
    <mergeCell ref="W15:W17"/>
    <mergeCell ref="L15:L17"/>
    <mergeCell ref="M15:M17"/>
    <mergeCell ref="O15:O17"/>
    <mergeCell ref="T17:U17"/>
    <mergeCell ref="L12:M12"/>
    <mergeCell ref="Q13:V13"/>
    <mergeCell ref="O9:T9"/>
    <mergeCell ref="O10:T10"/>
    <mergeCell ref="A19:A28"/>
    <mergeCell ref="O19:W19"/>
    <mergeCell ref="B20:B27"/>
    <mergeCell ref="O20:W20"/>
    <mergeCell ref="C21:C26"/>
    <mergeCell ref="D22:D25"/>
    <mergeCell ref="O22:W22"/>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1.xml><?xml version="1.0" encoding="utf-8"?>
<worksheet xmlns="http://schemas.openxmlformats.org/spreadsheetml/2006/main" xmlns:r="http://schemas.openxmlformats.org/officeDocument/2006/relationships">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4"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4" t="s">
        <v>210</v>
      </c>
    </row>
    <row r="2" spans="1:20" ht="22.5">
      <c r="F2" s="1203" t="s">
        <v>492</v>
      </c>
      <c r="G2" s="1204"/>
      <c r="H2" s="1205"/>
      <c r="I2" s="434"/>
    </row>
    <row r="3" spans="1:20" ht="3" customHeight="1"/>
    <row r="4" spans="1:20" s="190" customFormat="1" ht="11.25">
      <c r="A4" s="213"/>
      <c r="B4" s="213"/>
      <c r="C4" s="213"/>
      <c r="D4" s="213"/>
      <c r="F4" s="1161" t="s">
        <v>454</v>
      </c>
      <c r="G4" s="1161"/>
      <c r="H4" s="1161"/>
      <c r="I4" s="1206" t="s">
        <v>455</v>
      </c>
      <c r="J4" s="213"/>
      <c r="K4" s="213"/>
      <c r="L4" s="213"/>
      <c r="M4" s="213"/>
      <c r="N4" s="213"/>
      <c r="O4" s="213"/>
      <c r="P4" s="213"/>
      <c r="Q4" s="213"/>
      <c r="R4" s="213"/>
      <c r="S4" s="213"/>
      <c r="T4" s="213"/>
    </row>
    <row r="5" spans="1:20" s="190" customFormat="1" ht="11.25" customHeight="1">
      <c r="A5" s="213"/>
      <c r="B5" s="213"/>
      <c r="C5" s="213"/>
      <c r="D5" s="213"/>
      <c r="F5" s="317" t="s">
        <v>92</v>
      </c>
      <c r="G5" s="335" t="s">
        <v>457</v>
      </c>
      <c r="H5" s="316" t="s">
        <v>442</v>
      </c>
      <c r="I5" s="1206"/>
      <c r="J5" s="213"/>
      <c r="K5" s="213"/>
      <c r="L5" s="213"/>
      <c r="M5" s="213"/>
      <c r="N5" s="213"/>
      <c r="O5" s="213"/>
      <c r="P5" s="213"/>
      <c r="Q5" s="213"/>
      <c r="R5" s="213"/>
      <c r="S5" s="213"/>
      <c r="T5" s="213"/>
    </row>
    <row r="6" spans="1:20" s="190" customFormat="1" ht="12" customHeight="1">
      <c r="A6" s="213"/>
      <c r="B6" s="213"/>
      <c r="C6" s="213"/>
      <c r="D6" s="213"/>
      <c r="F6" s="318" t="s">
        <v>93</v>
      </c>
      <c r="G6" s="320">
        <v>2</v>
      </c>
      <c r="H6" s="321">
        <v>3</v>
      </c>
      <c r="I6" s="319">
        <v>4</v>
      </c>
      <c r="J6" s="213">
        <v>4</v>
      </c>
      <c r="K6" s="213"/>
      <c r="L6" s="213"/>
      <c r="M6" s="213"/>
      <c r="N6" s="213"/>
      <c r="O6" s="213"/>
      <c r="P6" s="213"/>
      <c r="Q6" s="213"/>
      <c r="R6" s="213"/>
      <c r="S6" s="213"/>
      <c r="T6" s="213"/>
    </row>
    <row r="7" spans="1:20" s="190" customFormat="1" ht="18.75">
      <c r="A7" s="213"/>
      <c r="B7" s="213"/>
      <c r="C7" s="213"/>
      <c r="D7" s="213"/>
      <c r="F7" s="333">
        <v>1</v>
      </c>
      <c r="G7" s="415" t="s">
        <v>493</v>
      </c>
      <c r="H7" s="315" t="str">
        <f>IF(dateCh="","",dateCh)</f>
        <v>26.12.2018</v>
      </c>
      <c r="I7" s="196" t="s">
        <v>494</v>
      </c>
      <c r="J7" s="332"/>
      <c r="K7" s="213"/>
      <c r="L7" s="213"/>
      <c r="M7" s="213"/>
      <c r="N7" s="213"/>
      <c r="O7" s="213"/>
      <c r="P7" s="213"/>
      <c r="Q7" s="213"/>
      <c r="R7" s="213"/>
      <c r="S7" s="213"/>
      <c r="T7" s="213"/>
    </row>
    <row r="8" spans="1:20" s="190" customFormat="1" ht="45">
      <c r="A8" s="1207">
        <v>1</v>
      </c>
      <c r="B8" s="213"/>
      <c r="C8" s="213"/>
      <c r="D8" s="213"/>
      <c r="F8" s="333" t="str">
        <f>"2." &amp;mergeValue(A8)</f>
        <v>2.1</v>
      </c>
      <c r="G8" s="415" t="s">
        <v>495</v>
      </c>
      <c r="H8" s="315" t="str">
        <f>IF('Перечень тарифов'!R21="","наименование отсутствует","" &amp; 'Перечень тарифов'!R21 &amp; "")</f>
        <v>наименование отсутствует</v>
      </c>
      <c r="I8" s="196" t="s">
        <v>591</v>
      </c>
      <c r="J8" s="332"/>
      <c r="K8" s="213"/>
      <c r="L8" s="213"/>
      <c r="M8" s="213"/>
      <c r="N8" s="213"/>
      <c r="O8" s="213"/>
      <c r="P8" s="213"/>
      <c r="Q8" s="213"/>
      <c r="R8" s="213"/>
      <c r="S8" s="213"/>
      <c r="T8" s="213"/>
    </row>
    <row r="9" spans="1:20" s="190" customFormat="1" ht="22.5">
      <c r="A9" s="1207"/>
      <c r="B9" s="213"/>
      <c r="C9" s="213"/>
      <c r="D9" s="213"/>
      <c r="F9" s="333" t="str">
        <f>"3." &amp;mergeValue(A9)</f>
        <v>3.1</v>
      </c>
      <c r="G9" s="415" t="s">
        <v>496</v>
      </c>
      <c r="H9" s="315"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2"/>
      <c r="K9" s="213"/>
      <c r="L9" s="213"/>
      <c r="M9" s="213"/>
      <c r="N9" s="213"/>
      <c r="O9" s="213"/>
      <c r="P9" s="213"/>
      <c r="Q9" s="213"/>
      <c r="R9" s="213"/>
      <c r="S9" s="213"/>
      <c r="T9" s="213"/>
    </row>
    <row r="10" spans="1:20" s="190" customFormat="1" ht="22.5">
      <c r="A10" s="1207"/>
      <c r="B10" s="213"/>
      <c r="C10" s="213"/>
      <c r="D10" s="213"/>
      <c r="F10" s="333" t="str">
        <f>"4."&amp;mergeValue(A10)</f>
        <v>4.1</v>
      </c>
      <c r="G10" s="415" t="s">
        <v>497</v>
      </c>
      <c r="H10" s="316" t="s">
        <v>458</v>
      </c>
      <c r="I10" s="196"/>
      <c r="J10" s="332"/>
      <c r="K10" s="213"/>
      <c r="L10" s="213"/>
      <c r="M10" s="213"/>
      <c r="N10" s="213"/>
      <c r="O10" s="213"/>
      <c r="P10" s="213"/>
      <c r="Q10" s="213"/>
      <c r="R10" s="213"/>
      <c r="S10" s="213"/>
      <c r="T10" s="213"/>
    </row>
    <row r="11" spans="1:20" s="190" customFormat="1" ht="18.75">
      <c r="A11" s="1207"/>
      <c r="B11" s="1207">
        <v>1</v>
      </c>
      <c r="C11" s="439"/>
      <c r="D11" s="439"/>
      <c r="F11" s="333" t="str">
        <f>"4."&amp;mergeValue(A11) &amp;"."&amp;mergeValue(B11)</f>
        <v>4.1.1</v>
      </c>
      <c r="G11" s="322" t="s">
        <v>593</v>
      </c>
      <c r="H11" s="315" t="str">
        <f>IF(region_name="","",region_name)</f>
        <v>Ростовская область</v>
      </c>
      <c r="I11" s="196" t="s">
        <v>500</v>
      </c>
      <c r="J11" s="332"/>
      <c r="K11" s="213"/>
      <c r="L11" s="213"/>
      <c r="M11" s="213"/>
      <c r="N11" s="213"/>
      <c r="O11" s="213"/>
      <c r="P11" s="213"/>
      <c r="Q11" s="213"/>
      <c r="R11" s="213"/>
      <c r="S11" s="213"/>
      <c r="T11" s="213"/>
    </row>
    <row r="12" spans="1:20" s="190" customFormat="1" ht="22.5">
      <c r="A12" s="1207"/>
      <c r="B12" s="1207"/>
      <c r="C12" s="1207">
        <v>1</v>
      </c>
      <c r="D12" s="439"/>
      <c r="F12" s="333" t="str">
        <f>"4."&amp;mergeValue(A12) &amp;"."&amp;mergeValue(B12)&amp;"."&amp;mergeValue(C12)</f>
        <v>4.1.1.1</v>
      </c>
      <c r="G12" s="339" t="s">
        <v>498</v>
      </c>
      <c r="H12" s="315" t="str">
        <f>IF(Территории!H13="","","" &amp; Территории!H13 &amp; "")</f>
        <v>Город Волгодонск</v>
      </c>
      <c r="I12" s="196" t="s">
        <v>501</v>
      </c>
      <c r="J12" s="332"/>
      <c r="K12" s="213"/>
      <c r="L12" s="213"/>
      <c r="M12" s="213"/>
      <c r="N12" s="213"/>
      <c r="O12" s="213"/>
      <c r="P12" s="213"/>
      <c r="Q12" s="213"/>
      <c r="R12" s="213"/>
      <c r="S12" s="213"/>
      <c r="T12" s="213"/>
    </row>
    <row r="13" spans="1:20" s="190" customFormat="1" ht="56.25">
      <c r="A13" s="1207"/>
      <c r="B13" s="1207"/>
      <c r="C13" s="1207"/>
      <c r="D13" s="439">
        <v>1</v>
      </c>
      <c r="F13" s="333" t="str">
        <f>"4."&amp;mergeValue(A13) &amp;"."&amp;mergeValue(B13)&amp;"."&amp;mergeValue(C13)&amp;"."&amp;mergeValue(D13)</f>
        <v>4.1.1.1.1</v>
      </c>
      <c r="G13" s="418" t="s">
        <v>499</v>
      </c>
      <c r="H13" s="315" t="str">
        <f>IF(Территории!R14="","","" &amp; Территории!R14 &amp; "")</f>
        <v>Город Волгодонск (60712000)</v>
      </c>
      <c r="I13" s="1106" t="s">
        <v>592</v>
      </c>
      <c r="J13" s="332"/>
      <c r="K13" s="213"/>
      <c r="L13" s="213"/>
      <c r="M13" s="213"/>
      <c r="N13" s="213"/>
      <c r="O13" s="213"/>
      <c r="P13" s="213"/>
      <c r="Q13" s="213"/>
      <c r="R13" s="213"/>
      <c r="S13" s="213"/>
      <c r="T13" s="213"/>
    </row>
    <row r="14" spans="1:20" s="324" customFormat="1" ht="3" customHeight="1">
      <c r="A14" s="325"/>
      <c r="B14" s="325"/>
      <c r="C14" s="325"/>
      <c r="D14" s="325"/>
      <c r="F14" s="323"/>
      <c r="G14" s="416"/>
      <c r="H14" s="417"/>
      <c r="I14" s="225"/>
      <c r="J14" s="325"/>
      <c r="K14" s="325"/>
      <c r="L14" s="325"/>
      <c r="M14" s="325"/>
      <c r="N14" s="325"/>
      <c r="O14" s="325"/>
      <c r="P14" s="325"/>
      <c r="Q14" s="325"/>
      <c r="R14" s="325"/>
      <c r="S14" s="325"/>
      <c r="T14" s="325"/>
    </row>
    <row r="15" spans="1:20" s="324" customFormat="1" ht="15" customHeight="1">
      <c r="A15" s="325"/>
      <c r="B15" s="325"/>
      <c r="C15" s="325"/>
      <c r="D15" s="325"/>
      <c r="F15" s="323"/>
      <c r="G15" s="1202" t="s">
        <v>594</v>
      </c>
      <c r="H15" s="1202"/>
      <c r="I15" s="225"/>
      <c r="J15" s="325"/>
      <c r="K15" s="325"/>
      <c r="L15" s="325"/>
      <c r="M15" s="325"/>
      <c r="N15" s="325"/>
      <c r="O15" s="325"/>
      <c r="P15" s="325"/>
      <c r="Q15" s="325"/>
      <c r="R15" s="325"/>
      <c r="S15" s="325"/>
      <c r="T15" s="325"/>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sheetPr codeName="List11">
    <tabColor rgb="FFEAEBEE"/>
    <pageSetUpPr fitToPage="1"/>
  </sheetPr>
  <dimension ref="A1:P25"/>
  <sheetViews>
    <sheetView showGridLines="0" topLeftCell="C4" zoomScaleNormal="100" workbookViewId="0">
      <selection activeCell="E19" sqref="E19:F19"/>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1"/>
    <col min="11" max="16384" width="10.5703125" style="36"/>
  </cols>
  <sheetData>
    <row r="1" spans="1:16" hidden="1">
      <c r="M1" s="410"/>
      <c r="N1" s="410"/>
      <c r="P1" s="410"/>
    </row>
    <row r="2" spans="1:16" hidden="1"/>
    <row r="3" spans="1:16" hidden="1"/>
    <row r="4" spans="1:16" ht="3" customHeight="1">
      <c r="C4" s="86"/>
      <c r="D4" s="37"/>
      <c r="E4" s="37"/>
      <c r="F4" s="38"/>
      <c r="G4" s="38"/>
    </row>
    <row r="5" spans="1:16" ht="22.5">
      <c r="C5" s="86"/>
      <c r="D5" s="1223" t="s">
        <v>731</v>
      </c>
      <c r="E5" s="1223"/>
      <c r="F5" s="1223"/>
      <c r="G5" s="436"/>
    </row>
    <row r="6" spans="1:16" ht="3" customHeight="1">
      <c r="C6" s="86"/>
      <c r="D6" s="37"/>
      <c r="E6" s="84"/>
      <c r="F6" s="83"/>
      <c r="G6" s="285"/>
    </row>
    <row r="7" spans="1:16">
      <c r="C7" s="86"/>
      <c r="D7" s="1236" t="s">
        <v>454</v>
      </c>
      <c r="E7" s="1236"/>
      <c r="F7" s="1236"/>
      <c r="G7" s="1279" t="s">
        <v>455</v>
      </c>
    </row>
    <row r="8" spans="1:16">
      <c r="C8" s="86"/>
      <c r="D8" s="103" t="s">
        <v>92</v>
      </c>
      <c r="E8" s="113" t="s">
        <v>457</v>
      </c>
      <c r="F8" s="113" t="s">
        <v>456</v>
      </c>
      <c r="G8" s="1279"/>
    </row>
    <row r="9" spans="1:16" ht="12" customHeight="1">
      <c r="C9" s="86"/>
      <c r="D9" s="42" t="s">
        <v>93</v>
      </c>
      <c r="E9" s="42" t="s">
        <v>49</v>
      </c>
      <c r="F9" s="42" t="s">
        <v>50</v>
      </c>
      <c r="G9" s="42" t="s">
        <v>51</v>
      </c>
    </row>
    <row r="10" spans="1:16" ht="22.5">
      <c r="A10" s="284"/>
      <c r="C10" s="86"/>
      <c r="D10" s="187">
        <v>1</v>
      </c>
      <c r="E10" s="292" t="s">
        <v>693</v>
      </c>
      <c r="F10" s="293" t="s">
        <v>458</v>
      </c>
      <c r="G10" s="196"/>
    </row>
    <row r="11" spans="1:16">
      <c r="A11" s="284"/>
      <c r="C11" s="86"/>
      <c r="D11" s="187" t="s">
        <v>295</v>
      </c>
      <c r="E11" s="286" t="s">
        <v>694</v>
      </c>
      <c r="F11" s="293" t="s">
        <v>458</v>
      </c>
      <c r="G11" s="196"/>
    </row>
    <row r="12" spans="1:16" ht="20.100000000000001" customHeight="1">
      <c r="A12" s="284"/>
      <c r="C12" s="86"/>
      <c r="D12" s="187" t="s">
        <v>8</v>
      </c>
      <c r="E12" s="1124" t="s">
        <v>2292</v>
      </c>
      <c r="F12" s="1090" t="s">
        <v>2283</v>
      </c>
      <c r="G12" s="1226" t="s">
        <v>598</v>
      </c>
    </row>
    <row r="13" spans="1:16" s="1061" customFormat="1" ht="20.100000000000001" customHeight="1">
      <c r="A13" s="97"/>
      <c r="B13" s="186"/>
      <c r="C13" s="1109" t="s">
        <v>2277</v>
      </c>
      <c r="D13" s="187" t="s">
        <v>2279</v>
      </c>
      <c r="E13" s="290" t="s">
        <v>2284</v>
      </c>
      <c r="F13" s="1090" t="s">
        <v>2285</v>
      </c>
      <c r="G13" s="1227"/>
      <c r="I13" s="829"/>
      <c r="J13" s="829"/>
    </row>
    <row r="14" spans="1:16" s="1061" customFormat="1" ht="20.100000000000001" customHeight="1">
      <c r="A14" s="97"/>
      <c r="B14" s="186"/>
      <c r="C14" s="1109" t="s">
        <v>2277</v>
      </c>
      <c r="D14" s="187" t="s">
        <v>2280</v>
      </c>
      <c r="E14" s="290" t="s">
        <v>2286</v>
      </c>
      <c r="F14" s="1090" t="s">
        <v>2287</v>
      </c>
      <c r="G14" s="1227"/>
      <c r="I14" s="829"/>
      <c r="J14" s="829"/>
    </row>
    <row r="15" spans="1:16" s="1061" customFormat="1" ht="20.100000000000001" customHeight="1">
      <c r="A15" s="97"/>
      <c r="B15" s="186"/>
      <c r="C15" s="1109" t="s">
        <v>2277</v>
      </c>
      <c r="D15" s="187" t="s">
        <v>2281</v>
      </c>
      <c r="E15" s="290" t="s">
        <v>2288</v>
      </c>
      <c r="F15" s="1090" t="s">
        <v>2289</v>
      </c>
      <c r="G15" s="1227"/>
      <c r="I15" s="829"/>
      <c r="J15" s="829"/>
    </row>
    <row r="16" spans="1:16" s="1061" customFormat="1" ht="20.100000000000001" customHeight="1">
      <c r="A16" s="97"/>
      <c r="B16" s="186"/>
      <c r="C16" s="1109" t="s">
        <v>2277</v>
      </c>
      <c r="D16" s="187" t="s">
        <v>2282</v>
      </c>
      <c r="E16" s="290" t="s">
        <v>2290</v>
      </c>
      <c r="F16" s="1090" t="s">
        <v>2291</v>
      </c>
      <c r="G16" s="1227"/>
      <c r="I16" s="829"/>
      <c r="J16" s="829"/>
    </row>
    <row r="17" spans="1:16" ht="15" customHeight="1">
      <c r="A17" s="284"/>
      <c r="C17" s="86"/>
      <c r="D17" s="114"/>
      <c r="E17" s="299" t="s">
        <v>328</v>
      </c>
      <c r="F17" s="296"/>
      <c r="G17" s="1228"/>
    </row>
    <row r="18" spans="1:16">
      <c r="A18" s="284"/>
      <c r="C18" s="86"/>
      <c r="D18" s="187" t="s">
        <v>329</v>
      </c>
      <c r="E18" s="286" t="s">
        <v>695</v>
      </c>
      <c r="F18" s="293" t="s">
        <v>458</v>
      </c>
      <c r="G18" s="789"/>
    </row>
    <row r="19" spans="1:16" ht="42.95" customHeight="1">
      <c r="A19" s="284"/>
      <c r="C19" s="86"/>
      <c r="D19" s="187" t="s">
        <v>443</v>
      </c>
      <c r="E19" s="1124" t="s">
        <v>2294</v>
      </c>
      <c r="F19" s="1097" t="s">
        <v>2293</v>
      </c>
      <c r="G19" s="1226" t="s">
        <v>696</v>
      </c>
    </row>
    <row r="20" spans="1:16" s="799" customFormat="1" ht="15" customHeight="1">
      <c r="A20" s="803"/>
      <c r="B20" s="186"/>
      <c r="C20" s="686"/>
      <c r="D20" s="824"/>
      <c r="E20" s="827" t="s">
        <v>328</v>
      </c>
      <c r="F20" s="790"/>
      <c r="G20" s="1228"/>
      <c r="I20" s="829"/>
      <c r="J20" s="829"/>
    </row>
    <row r="21" spans="1:16" s="799" customFormat="1">
      <c r="A21" s="803"/>
      <c r="B21" s="186"/>
      <c r="C21" s="686"/>
      <c r="D21" s="187" t="s">
        <v>734</v>
      </c>
      <c r="E21" s="782" t="s">
        <v>736</v>
      </c>
      <c r="F21" s="293" t="s">
        <v>458</v>
      </c>
      <c r="G21" s="789"/>
      <c r="I21" s="829"/>
      <c r="J21" s="829"/>
    </row>
    <row r="22" spans="1:16" s="799" customFormat="1" ht="18.75" hidden="1">
      <c r="A22" s="803"/>
      <c r="B22" s="186"/>
      <c r="C22" s="686"/>
      <c r="D22" s="785" t="s">
        <v>735</v>
      </c>
      <c r="E22" s="784"/>
      <c r="F22" s="783"/>
      <c r="G22" s="798"/>
      <c r="H22" s="786"/>
      <c r="I22" s="829"/>
      <c r="J22" s="829"/>
    </row>
    <row r="23" spans="1:16" ht="15" customHeight="1">
      <c r="A23" s="284"/>
      <c r="C23" s="86"/>
      <c r="D23" s="114"/>
      <c r="E23" s="827" t="s">
        <v>328</v>
      </c>
      <c r="F23" s="790"/>
      <c r="G23" s="791"/>
    </row>
    <row r="24" spans="1:16" ht="3" customHeight="1"/>
    <row r="25" spans="1:16">
      <c r="D25" s="788" t="s">
        <v>732</v>
      </c>
      <c r="E25" s="787" t="s">
        <v>733</v>
      </c>
      <c r="F25" s="725"/>
      <c r="G25" s="725"/>
      <c r="H25" s="725"/>
      <c r="I25" s="725"/>
      <c r="J25" s="725"/>
      <c r="K25" s="725"/>
      <c r="L25" s="725"/>
      <c r="M25" s="725"/>
      <c r="N25" s="725"/>
      <c r="O25" s="725"/>
      <c r="P25" s="725"/>
    </row>
  </sheetData>
  <sheetProtection password="FA9C" sheet="1" objects="1" scenarios="1" formatColumns="0" formatRows="0"/>
  <dataConsolidate/>
  <mergeCells count="5">
    <mergeCell ref="G19:G20"/>
    <mergeCell ref="D7:F7"/>
    <mergeCell ref="G7:G8"/>
    <mergeCell ref="G12:G17"/>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F20 F12:F16">
      <formula1>900</formula1>
    </dataValidation>
    <dataValidation type="textLength" operator="lessThanOrEqual" allowBlank="1" showInputMessage="1" showErrorMessage="1" errorTitle="Ошибка" error="Допускается ввод не более 900 символов!" sqref="G12 E19 G19 G22 E12:E16">
      <formula1>900</formula1>
    </dataValidation>
  </dataValidations>
  <hyperlinks>
    <hyperlink ref="F12" location="'Форма 4.7'!$F$12" tooltip="Кликните по гиперссылке, чтобы перейти по ссылке на обосновывающие документы или отредактировать её" display="https://portal.eias.ru/Portal/DownloadPage.aspx?type=12&amp;guid=d1df4430-db93-4e45-b45c-572ebf829732"/>
    <hyperlink ref="F13" location="'Форма 4.7'!$F$13" tooltip="Кликните по гиперссылке, чтобы перейти по ссылке на обосновывающие документы или отредактировать её" display="https://portal.eias.ru/Portal/DownloadPage.aspx?type=12&amp;guid=551dceb2-3799-48b4-b333-de544d4ee296"/>
    <hyperlink ref="F14" location="'Форма 4.7'!$F$14" tooltip="Кликните по гиперссылке, чтобы перейти по ссылке на обосновывающие документы или отредактировать её" display="https://portal.eias.ru/Portal/DownloadPage.aspx?type=12&amp;guid=250bc860-a720-4b1d-a6a1-172dbd2cab49"/>
    <hyperlink ref="F15" location="'Форма 4.7'!$F$15" tooltip="Кликните по гиперссылке, чтобы перейти по ссылке на обосновывающие документы или отредактировать её" display="https://portal.eias.ru/Portal/DownloadPage.aspx?type=12&amp;guid=bbb064cc-5bde-4923-a87f-23c0ae229921"/>
    <hyperlink ref="F16" location="'Форма 4.7'!$F$16" tooltip="Кликните по гиперссылке, чтобы перейти по ссылке на обосновывающие документы или отредактировать её" display="https://portal.eias.ru/Portal/DownloadPage.aspx?type=12&amp;guid=c3897beb-2818-4a7b-9a0c-19b25c57e363"/>
    <hyperlink ref="E12" location="'Форма 4.7'!$E$12" tooltip="Кликните по гиперссылке, чтобы перейти по ссылке на обосновывающие документы или отредактировать её" display="ГОСУДАРСТВЕННЫЙКОНТРАКТТЕПЛОСНАБЖЕНИЯ"/>
    <hyperlink ref="F19" location="'Форма 4.7'!$F$15" tooltip="Кликните по гиперссылке, чтобы перейти по ссылке на обосновывающие документы или отредактировать её" display="https://portal.eias.ru/Portal/DownloadPage.aspx?type=12&amp;guid=0fd3b017-1df4-413d-9acb-68c39f38ade4"/>
    <hyperlink ref="E19" location="'Форма 4.7'!$E$19" tooltip="Кликните по гиперссылке, чтобы перейти по ссылке на обосновывающие документы или отредактировать её" display="Проектдоговоранаподключение"/>
  </hyperlink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4" hidden="1" customWidth="1"/>
    <col min="2" max="4" width="3.7109375" style="1008" hidden="1" customWidth="1"/>
    <col min="5" max="5" width="3.7109375" style="809" customWidth="1"/>
    <col min="6" max="6" width="9.7109375" style="1061" customWidth="1"/>
    <col min="7" max="7" width="37.7109375" style="1061" customWidth="1"/>
    <col min="8" max="8" width="66.85546875" style="1061" customWidth="1"/>
    <col min="9" max="9" width="115.7109375" style="1061" customWidth="1"/>
    <col min="10" max="11" width="10.5703125" style="1008"/>
    <col min="12" max="12" width="11.140625" style="1008" customWidth="1"/>
    <col min="13" max="20" width="10.5703125" style="1008"/>
    <col min="21" max="16384" width="10.5703125" style="1061"/>
  </cols>
  <sheetData>
    <row r="1" spans="1:20" ht="3" customHeight="1">
      <c r="A1" s="1014" t="s">
        <v>210</v>
      </c>
    </row>
    <row r="2" spans="1:20" ht="22.5">
      <c r="F2" s="1203" t="s">
        <v>492</v>
      </c>
      <c r="G2" s="1204"/>
      <c r="H2" s="1205"/>
      <c r="I2" s="806"/>
    </row>
    <row r="3" spans="1:20" ht="3" customHeight="1"/>
    <row r="4" spans="1:20" s="1007" customFormat="1" ht="11.25">
      <c r="A4" s="1013"/>
      <c r="B4" s="1013"/>
      <c r="C4" s="1013"/>
      <c r="D4" s="1013"/>
      <c r="F4" s="1161" t="s">
        <v>454</v>
      </c>
      <c r="G4" s="1161"/>
      <c r="H4" s="1161"/>
      <c r="I4" s="1206" t="s">
        <v>455</v>
      </c>
      <c r="J4" s="1013"/>
      <c r="K4" s="1013"/>
      <c r="L4" s="1013"/>
      <c r="M4" s="1013"/>
      <c r="N4" s="1013"/>
      <c r="O4" s="1013"/>
      <c r="P4" s="1013"/>
      <c r="Q4" s="1013"/>
      <c r="R4" s="1013"/>
      <c r="S4" s="1013"/>
      <c r="T4" s="1013"/>
    </row>
    <row r="5" spans="1:20" s="1007" customFormat="1" ht="11.25" customHeight="1">
      <c r="A5" s="1013"/>
      <c r="B5" s="1013"/>
      <c r="C5" s="1013"/>
      <c r="D5" s="1013"/>
      <c r="F5" s="1104" t="s">
        <v>92</v>
      </c>
      <c r="G5" s="810" t="s">
        <v>457</v>
      </c>
      <c r="H5" s="1112" t="s">
        <v>442</v>
      </c>
      <c r="I5" s="1206"/>
      <c r="J5" s="1013"/>
      <c r="K5" s="1013"/>
      <c r="L5" s="1013"/>
      <c r="M5" s="1013"/>
      <c r="N5" s="1013"/>
      <c r="O5" s="1013"/>
      <c r="P5" s="1013"/>
      <c r="Q5" s="1013"/>
      <c r="R5" s="1013"/>
      <c r="S5" s="1013"/>
      <c r="T5" s="1013"/>
    </row>
    <row r="6" spans="1:20" s="1007" customFormat="1" ht="12" customHeight="1">
      <c r="A6" s="1013"/>
      <c r="B6" s="1013"/>
      <c r="C6" s="1013"/>
      <c r="D6" s="1013"/>
      <c r="F6" s="811" t="s">
        <v>93</v>
      </c>
      <c r="G6" s="812">
        <v>2</v>
      </c>
      <c r="H6" s="813">
        <v>3</v>
      </c>
      <c r="I6" s="608">
        <v>4</v>
      </c>
      <c r="J6" s="1013">
        <v>4</v>
      </c>
      <c r="K6" s="1013"/>
      <c r="L6" s="1013"/>
      <c r="M6" s="1013"/>
      <c r="N6" s="1013"/>
      <c r="O6" s="1013"/>
      <c r="P6" s="1013"/>
      <c r="Q6" s="1013"/>
      <c r="R6" s="1013"/>
      <c r="S6" s="1013"/>
      <c r="T6" s="1013"/>
    </row>
    <row r="7" spans="1:20" s="1007" customFormat="1" ht="18.75">
      <c r="A7" s="1013"/>
      <c r="B7" s="1013"/>
      <c r="C7" s="1013"/>
      <c r="D7" s="1013"/>
      <c r="F7" s="1029">
        <v>1</v>
      </c>
      <c r="G7" s="815" t="s">
        <v>493</v>
      </c>
      <c r="H7" s="1108" t="str">
        <f>IF(dateCh="","",dateCh)</f>
        <v>26.12.2018</v>
      </c>
      <c r="I7" s="816" t="s">
        <v>494</v>
      </c>
      <c r="J7" s="615"/>
      <c r="K7" s="1013"/>
      <c r="L7" s="1013"/>
      <c r="M7" s="1013"/>
      <c r="N7" s="1013"/>
      <c r="O7" s="1013"/>
      <c r="P7" s="1013"/>
      <c r="Q7" s="1013"/>
      <c r="R7" s="1013"/>
      <c r="S7" s="1013"/>
      <c r="T7" s="1013"/>
    </row>
    <row r="8" spans="1:20" s="1007" customFormat="1" ht="45">
      <c r="A8" s="1207">
        <v>1</v>
      </c>
      <c r="B8" s="1013"/>
      <c r="C8" s="1013"/>
      <c r="D8" s="1013"/>
      <c r="F8" s="1029" t="str">
        <f>"2." &amp;mergeValue(A8)</f>
        <v>2.1</v>
      </c>
      <c r="G8" s="815" t="s">
        <v>495</v>
      </c>
      <c r="H8" s="1108" t="str">
        <f>IF('Перечень тарифов'!R21="","наименование отсутствует","" &amp; 'Перечень тарифов'!R21 &amp; "")</f>
        <v>наименование отсутствует</v>
      </c>
      <c r="I8" s="816" t="s">
        <v>591</v>
      </c>
      <c r="J8" s="615"/>
      <c r="K8" s="1013"/>
      <c r="L8" s="1013"/>
      <c r="M8" s="1013"/>
      <c r="N8" s="1013"/>
      <c r="O8" s="1013"/>
      <c r="P8" s="1013"/>
      <c r="Q8" s="1013"/>
      <c r="R8" s="1013"/>
      <c r="S8" s="1013"/>
      <c r="T8" s="1013"/>
    </row>
    <row r="9" spans="1:20" s="1007" customFormat="1" ht="22.5">
      <c r="A9" s="1207"/>
      <c r="B9" s="1013"/>
      <c r="C9" s="1013"/>
      <c r="D9" s="1013"/>
      <c r="F9" s="1029" t="str">
        <f>"3." &amp;mergeValue(A9)</f>
        <v>3.1</v>
      </c>
      <c r="G9" s="815" t="s">
        <v>496</v>
      </c>
      <c r="H9" s="1108" t="str">
        <f>IF('Перечень тарифов'!F21="","наименование отсутствует","" &amp; 'Перечень тарифов'!F21 &amp; "")</f>
        <v>Производство тепловой энергии. Некомбинированная выработка</v>
      </c>
      <c r="I9" s="816" t="s">
        <v>589</v>
      </c>
      <c r="J9" s="615"/>
      <c r="K9" s="1013"/>
      <c r="L9" s="1013"/>
      <c r="M9" s="1013"/>
      <c r="N9" s="1013"/>
      <c r="O9" s="1013"/>
      <c r="P9" s="1013"/>
      <c r="Q9" s="1013"/>
      <c r="R9" s="1013"/>
      <c r="S9" s="1013"/>
      <c r="T9" s="1013"/>
    </row>
    <row r="10" spans="1:20" s="1007" customFormat="1" ht="22.5">
      <c r="A10" s="1207"/>
      <c r="B10" s="1013"/>
      <c r="C10" s="1013"/>
      <c r="D10" s="1013"/>
      <c r="F10" s="1029" t="str">
        <f>"4."&amp;mergeValue(A10)</f>
        <v>4.1</v>
      </c>
      <c r="G10" s="815" t="s">
        <v>497</v>
      </c>
      <c r="H10" s="1112" t="s">
        <v>458</v>
      </c>
      <c r="I10" s="816"/>
      <c r="J10" s="615"/>
      <c r="K10" s="1013"/>
      <c r="L10" s="1013"/>
      <c r="M10" s="1013"/>
      <c r="N10" s="1013"/>
      <c r="O10" s="1013"/>
      <c r="P10" s="1013"/>
      <c r="Q10" s="1013"/>
      <c r="R10" s="1013"/>
      <c r="S10" s="1013"/>
      <c r="T10" s="1013"/>
    </row>
    <row r="11" spans="1:20" s="1007" customFormat="1" ht="18.75">
      <c r="A11" s="1207"/>
      <c r="B11" s="1207">
        <v>1</v>
      </c>
      <c r="C11" s="1105"/>
      <c r="D11" s="1105"/>
      <c r="F11" s="1029" t="str">
        <f>"4."&amp;mergeValue(A11) &amp;"."&amp;mergeValue(B11)</f>
        <v>4.1.1</v>
      </c>
      <c r="G11" s="830" t="s">
        <v>593</v>
      </c>
      <c r="H11" s="1108" t="str">
        <f>IF(region_name="","",region_name)</f>
        <v>Ростовская область</v>
      </c>
      <c r="I11" s="816" t="s">
        <v>500</v>
      </c>
      <c r="J11" s="615"/>
      <c r="K11" s="1013"/>
      <c r="L11" s="1013"/>
      <c r="M11" s="1013"/>
      <c r="N11" s="1013"/>
      <c r="O11" s="1013"/>
      <c r="P11" s="1013"/>
      <c r="Q11" s="1013"/>
      <c r="R11" s="1013"/>
      <c r="S11" s="1013"/>
      <c r="T11" s="1013"/>
    </row>
    <row r="12" spans="1:20" s="1007" customFormat="1" ht="22.5">
      <c r="A12" s="1207"/>
      <c r="B12" s="1207"/>
      <c r="C12" s="1207">
        <v>1</v>
      </c>
      <c r="D12" s="1105"/>
      <c r="F12" s="1029" t="str">
        <f>"4."&amp;mergeValue(A12) &amp;"."&amp;mergeValue(B12)&amp;"."&amp;mergeValue(C12)</f>
        <v>4.1.1.1</v>
      </c>
      <c r="G12" s="817" t="s">
        <v>498</v>
      </c>
      <c r="H12" s="1108" t="str">
        <f>IF(Территории!H13="","","" &amp; Территории!H13 &amp; "")</f>
        <v>Город Волгодонск</v>
      </c>
      <c r="I12" s="816" t="s">
        <v>501</v>
      </c>
      <c r="J12" s="615"/>
      <c r="K12" s="1013"/>
      <c r="L12" s="1013"/>
      <c r="M12" s="1013"/>
      <c r="N12" s="1013"/>
      <c r="O12" s="1013"/>
      <c r="P12" s="1013"/>
      <c r="Q12" s="1013"/>
      <c r="R12" s="1013"/>
      <c r="S12" s="1013"/>
      <c r="T12" s="1013"/>
    </row>
    <row r="13" spans="1:20" s="1007" customFormat="1" ht="56.25">
      <c r="A13" s="1207"/>
      <c r="B13" s="1207"/>
      <c r="C13" s="1207"/>
      <c r="D13" s="1105">
        <v>1</v>
      </c>
      <c r="F13" s="1029" t="str">
        <f>"4."&amp;mergeValue(A13) &amp;"."&amp;mergeValue(B13)&amp;"."&amp;mergeValue(C13)&amp;"."&amp;mergeValue(D13)</f>
        <v>4.1.1.1.1</v>
      </c>
      <c r="G13" s="818" t="s">
        <v>499</v>
      </c>
      <c r="H13" s="1108" t="str">
        <f>IF(Территории!R14="","","" &amp; Территории!R14 &amp; "")</f>
        <v>Город Волгодонск (60712000)</v>
      </c>
      <c r="I13" s="1106" t="s">
        <v>592</v>
      </c>
      <c r="J13" s="615"/>
      <c r="K13" s="1013"/>
      <c r="L13" s="1013"/>
      <c r="M13" s="1013"/>
      <c r="N13" s="1013"/>
      <c r="O13" s="1013"/>
      <c r="P13" s="1013"/>
      <c r="Q13" s="1013"/>
      <c r="R13" s="1013"/>
      <c r="S13" s="1013"/>
      <c r="T13" s="1013"/>
    </row>
    <row r="14" spans="1:20" s="772" customFormat="1" ht="3" customHeight="1">
      <c r="A14" s="773"/>
      <c r="B14" s="773"/>
      <c r="C14" s="773"/>
      <c r="D14" s="773"/>
      <c r="F14" s="822"/>
      <c r="G14" s="416"/>
      <c r="H14" s="417"/>
      <c r="I14" s="983"/>
      <c r="J14" s="773"/>
      <c r="K14" s="773"/>
      <c r="L14" s="773"/>
      <c r="M14" s="773"/>
      <c r="N14" s="773"/>
      <c r="O14" s="773"/>
      <c r="P14" s="773"/>
      <c r="Q14" s="773"/>
      <c r="R14" s="773"/>
      <c r="S14" s="773"/>
      <c r="T14" s="773"/>
    </row>
    <row r="15" spans="1:20" s="772" customFormat="1" ht="15" customHeight="1">
      <c r="A15" s="773"/>
      <c r="B15" s="773"/>
      <c r="C15" s="773"/>
      <c r="D15" s="773"/>
      <c r="F15" s="822"/>
      <c r="G15" s="1202" t="s">
        <v>594</v>
      </c>
      <c r="H15" s="1202"/>
      <c r="I15" s="983"/>
      <c r="J15" s="773"/>
      <c r="K15" s="773"/>
      <c r="L15" s="773"/>
      <c r="M15" s="773"/>
      <c r="N15" s="773"/>
      <c r="O15" s="773"/>
      <c r="P15" s="773"/>
      <c r="Q15" s="773"/>
      <c r="R15" s="773"/>
      <c r="S15" s="773"/>
      <c r="T15" s="773"/>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sheetPr codeName="List12">
    <tabColor rgb="FFEAEBEE"/>
  </sheetPr>
  <dimension ref="A1:L34"/>
  <sheetViews>
    <sheetView showGridLines="0" topLeftCell="C25" zoomScaleNormal="100" workbookViewId="0">
      <selection activeCell="H31" sqref="H31"/>
    </sheetView>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1"/>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23" t="s">
        <v>697</v>
      </c>
      <c r="E5" s="1223"/>
      <c r="F5" s="1223"/>
      <c r="G5" s="1223"/>
      <c r="H5" s="1223"/>
      <c r="I5" s="334"/>
    </row>
    <row r="6" spans="1:9" ht="3" customHeight="1">
      <c r="C6" s="86"/>
      <c r="D6" s="37"/>
      <c r="E6" s="84"/>
      <c r="F6" s="84"/>
      <c r="G6" s="84"/>
      <c r="H6" s="83"/>
      <c r="I6" s="285"/>
    </row>
    <row r="7" spans="1:9" ht="21" customHeight="1">
      <c r="C7" s="86"/>
      <c r="D7" s="1236" t="s">
        <v>454</v>
      </c>
      <c r="E7" s="1236"/>
      <c r="F7" s="1236"/>
      <c r="G7" s="1236"/>
      <c r="H7" s="1236"/>
      <c r="I7" s="1279" t="s">
        <v>455</v>
      </c>
    </row>
    <row r="8" spans="1:9" ht="21" customHeight="1">
      <c r="C8" s="86"/>
      <c r="D8" s="103" t="s">
        <v>92</v>
      </c>
      <c r="E8" s="113" t="s">
        <v>457</v>
      </c>
      <c r="F8" s="113"/>
      <c r="G8" s="113" t="s">
        <v>442</v>
      </c>
      <c r="H8" s="113" t="s">
        <v>456</v>
      </c>
      <c r="I8" s="1279"/>
    </row>
    <row r="9" spans="1:9" ht="12" customHeight="1">
      <c r="C9" s="86"/>
      <c r="D9" s="42" t="s">
        <v>93</v>
      </c>
      <c r="E9" s="42" t="s">
        <v>49</v>
      </c>
      <c r="F9" s="42"/>
      <c r="G9" s="42" t="s">
        <v>50</v>
      </c>
      <c r="H9" s="42" t="s">
        <v>51</v>
      </c>
      <c r="I9" s="42" t="s">
        <v>68</v>
      </c>
    </row>
    <row r="10" spans="1:9">
      <c r="A10" s="284"/>
      <c r="C10" s="86"/>
      <c r="D10" s="187">
        <v>1</v>
      </c>
      <c r="E10" s="1282" t="s">
        <v>459</v>
      </c>
      <c r="F10" s="1282"/>
      <c r="G10" s="1282"/>
      <c r="H10" s="1282"/>
      <c r="I10" s="305"/>
    </row>
    <row r="11" spans="1:9" ht="20.100000000000001" customHeight="1">
      <c r="A11" s="284"/>
      <c r="C11" s="86"/>
      <c r="D11" s="187" t="s">
        <v>295</v>
      </c>
      <c r="E11" s="286" t="s">
        <v>460</v>
      </c>
      <c r="F11" s="293"/>
      <c r="G11" s="430" t="s">
        <v>2295</v>
      </c>
      <c r="H11" s="293" t="s">
        <v>458</v>
      </c>
      <c r="I11" s="196" t="s">
        <v>461</v>
      </c>
    </row>
    <row r="12" spans="1:9" ht="45">
      <c r="A12" s="284"/>
      <c r="C12" s="86"/>
      <c r="D12" s="187" t="s">
        <v>329</v>
      </c>
      <c r="E12" s="286" t="s">
        <v>462</v>
      </c>
      <c r="F12" s="293"/>
      <c r="G12" s="412" t="s">
        <v>2296</v>
      </c>
      <c r="H12" s="1090" t="s">
        <v>2297</v>
      </c>
      <c r="I12" s="413" t="s">
        <v>698</v>
      </c>
    </row>
    <row r="13" spans="1:9" ht="33.75">
      <c r="A13" s="284"/>
      <c r="B13" s="186">
        <v>3</v>
      </c>
      <c r="C13" s="86"/>
      <c r="D13" s="187">
        <v>2</v>
      </c>
      <c r="E13" s="350" t="s">
        <v>699</v>
      </c>
      <c r="F13" s="293"/>
      <c r="G13" s="293" t="s">
        <v>458</v>
      </c>
      <c r="H13" s="1090" t="s">
        <v>2298</v>
      </c>
      <c r="I13" s="414" t="s">
        <v>463</v>
      </c>
    </row>
    <row r="14" spans="1:9" ht="39" customHeight="1">
      <c r="A14" s="284"/>
      <c r="C14" s="86"/>
      <c r="D14" s="187">
        <v>3</v>
      </c>
      <c r="E14" s="1280" t="s">
        <v>700</v>
      </c>
      <c r="F14" s="1280"/>
      <c r="G14" s="1280"/>
      <c r="H14" s="1280"/>
      <c r="I14" s="411"/>
    </row>
    <row r="15" spans="1:9" ht="29.25" customHeight="1">
      <c r="A15" s="284"/>
      <c r="C15" s="86"/>
      <c r="D15" s="187" t="s">
        <v>444</v>
      </c>
      <c r="E15" s="294" t="s">
        <v>2299</v>
      </c>
      <c r="F15" s="293"/>
      <c r="G15" s="293" t="s">
        <v>458</v>
      </c>
      <c r="H15" s="1090" t="s">
        <v>2300</v>
      </c>
      <c r="I15" s="1226" t="s">
        <v>701</v>
      </c>
    </row>
    <row r="16" spans="1:9" ht="15" customHeight="1">
      <c r="A16" s="284"/>
      <c r="C16" s="86"/>
      <c r="D16" s="114"/>
      <c r="E16" s="298" t="s">
        <v>328</v>
      </c>
      <c r="F16" s="299"/>
      <c r="G16" s="299"/>
      <c r="H16" s="296"/>
      <c r="I16" s="1228"/>
    </row>
    <row r="17" spans="1:12" ht="69" customHeight="1">
      <c r="A17" s="284"/>
      <c r="B17" s="186">
        <v>3</v>
      </c>
      <c r="C17" s="86"/>
      <c r="D17" s="187">
        <v>4</v>
      </c>
      <c r="E17" s="1280" t="s">
        <v>702</v>
      </c>
      <c r="F17" s="1280"/>
      <c r="G17" s="1280"/>
      <c r="H17" s="1280"/>
      <c r="I17" s="411"/>
    </row>
    <row r="18" spans="1:12" ht="99" customHeight="1">
      <c r="A18" s="284"/>
      <c r="C18" s="86"/>
      <c r="D18" s="187" t="s">
        <v>445</v>
      </c>
      <c r="E18" s="300" t="s">
        <v>464</v>
      </c>
      <c r="F18" s="293"/>
      <c r="G18" s="412" t="s">
        <v>2301</v>
      </c>
      <c r="H18" s="293" t="s">
        <v>458</v>
      </c>
      <c r="I18" s="1226" t="s">
        <v>482</v>
      </c>
    </row>
    <row r="19" spans="1:12" ht="15" customHeight="1">
      <c r="A19" s="284"/>
      <c r="C19" s="86"/>
      <c r="D19" s="114"/>
      <c r="E19" s="298" t="s">
        <v>328</v>
      </c>
      <c r="F19" s="299"/>
      <c r="G19" s="299"/>
      <c r="H19" s="296"/>
      <c r="I19" s="1228"/>
    </row>
    <row r="20" spans="1:12" ht="30" customHeight="1">
      <c r="A20" s="284"/>
      <c r="B20" s="186">
        <v>3</v>
      </c>
      <c r="C20" s="86"/>
      <c r="D20" s="187">
        <v>5</v>
      </c>
      <c r="E20" s="1280" t="s">
        <v>703</v>
      </c>
      <c r="F20" s="1280"/>
      <c r="G20" s="1280"/>
      <c r="H20" s="1280"/>
      <c r="I20" s="411"/>
    </row>
    <row r="21" spans="1:12" ht="26.1" customHeight="1">
      <c r="A21" s="284"/>
      <c r="C21" s="86"/>
      <c r="D21" s="187" t="s">
        <v>446</v>
      </c>
      <c r="E21" s="1281" t="s">
        <v>704</v>
      </c>
      <c r="F21" s="1281"/>
      <c r="G21" s="1281"/>
      <c r="H21" s="1281"/>
      <c r="I21" s="411"/>
    </row>
    <row r="22" spans="1:12" ht="32.1" customHeight="1">
      <c r="A22" s="284"/>
      <c r="C22" s="86"/>
      <c r="D22" s="187" t="s">
        <v>447</v>
      </c>
      <c r="E22" s="301" t="s">
        <v>465</v>
      </c>
      <c r="F22" s="293"/>
      <c r="G22" s="412" t="s">
        <v>2302</v>
      </c>
      <c r="H22" s="293" t="s">
        <v>458</v>
      </c>
      <c r="I22" s="1226" t="s">
        <v>705</v>
      </c>
    </row>
    <row r="23" spans="1:12" ht="15" customHeight="1">
      <c r="A23" s="284"/>
      <c r="C23" s="86"/>
      <c r="D23" s="114"/>
      <c r="E23" s="299" t="s">
        <v>328</v>
      </c>
      <c r="F23" s="295"/>
      <c r="G23" s="295"/>
      <c r="H23" s="296"/>
      <c r="I23" s="1228"/>
    </row>
    <row r="24" spans="1:12" ht="14.25" customHeight="1">
      <c r="A24" s="284"/>
      <c r="C24" s="86"/>
      <c r="D24" s="187" t="s">
        <v>448</v>
      </c>
      <c r="E24" s="1281" t="s">
        <v>706</v>
      </c>
      <c r="F24" s="1281"/>
      <c r="G24" s="1281"/>
      <c r="H24" s="1281"/>
      <c r="I24" s="411"/>
    </row>
    <row r="25" spans="1:12" ht="42.95" customHeight="1">
      <c r="A25" s="284"/>
      <c r="C25" s="86"/>
      <c r="D25" s="187" t="s">
        <v>449</v>
      </c>
      <c r="E25" s="301" t="s">
        <v>467</v>
      </c>
      <c r="F25" s="293"/>
      <c r="G25" s="412" t="s">
        <v>2303</v>
      </c>
      <c r="H25" s="293" t="s">
        <v>458</v>
      </c>
      <c r="I25" s="1226" t="s">
        <v>599</v>
      </c>
    </row>
    <row r="26" spans="1:12" ht="15" customHeight="1">
      <c r="A26" s="284"/>
      <c r="C26" s="86"/>
      <c r="D26" s="114"/>
      <c r="E26" s="299" t="s">
        <v>328</v>
      </c>
      <c r="F26" s="295"/>
      <c r="G26" s="295"/>
      <c r="H26" s="296"/>
      <c r="I26" s="1228"/>
    </row>
    <row r="27" spans="1:12" ht="26.1" customHeight="1">
      <c r="A27" s="284"/>
      <c r="C27" s="86"/>
      <c r="D27" s="187" t="s">
        <v>450</v>
      </c>
      <c r="E27" s="1281" t="s">
        <v>707</v>
      </c>
      <c r="F27" s="1281"/>
      <c r="G27" s="1281"/>
      <c r="H27" s="1281"/>
      <c r="I27" s="411"/>
    </row>
    <row r="28" spans="1:12" ht="32.1" customHeight="1">
      <c r="A28" s="284"/>
      <c r="C28" s="86"/>
      <c r="D28" s="187" t="s">
        <v>451</v>
      </c>
      <c r="E28" s="301" t="s">
        <v>466</v>
      </c>
      <c r="F28" s="293"/>
      <c r="G28" s="304" t="s">
        <v>2306</v>
      </c>
      <c r="H28" s="293" t="s">
        <v>458</v>
      </c>
      <c r="I28" s="1226" t="s">
        <v>708</v>
      </c>
      <c r="K28" s="829" t="s">
        <v>2305</v>
      </c>
      <c r="L28" s="829" t="s">
        <v>2304</v>
      </c>
    </row>
    <row r="29" spans="1:12" ht="15" customHeight="1">
      <c r="A29" s="284"/>
      <c r="C29" s="86"/>
      <c r="D29" s="114"/>
      <c r="E29" s="299" t="s">
        <v>328</v>
      </c>
      <c r="F29" s="295"/>
      <c r="G29" s="295"/>
      <c r="H29" s="296"/>
      <c r="I29" s="1228"/>
    </row>
    <row r="30" spans="1:12" ht="49.5" customHeight="1">
      <c r="A30" s="284"/>
      <c r="B30" s="186">
        <v>3</v>
      </c>
      <c r="C30" s="86"/>
      <c r="D30" s="187" t="s">
        <v>69</v>
      </c>
      <c r="E30" s="1280" t="s">
        <v>710</v>
      </c>
      <c r="F30" s="1280"/>
      <c r="G30" s="1280"/>
      <c r="H30" s="1280"/>
      <c r="I30" s="411"/>
    </row>
    <row r="31" spans="1:12" ht="42.95" customHeight="1">
      <c r="A31" s="284"/>
      <c r="C31" s="86"/>
      <c r="D31" s="187" t="s">
        <v>452</v>
      </c>
      <c r="E31" s="294" t="s">
        <v>2301</v>
      </c>
      <c r="F31" s="293"/>
      <c r="G31" s="293" t="s">
        <v>458</v>
      </c>
      <c r="H31" s="1090" t="s">
        <v>2307</v>
      </c>
      <c r="I31" s="1226" t="s">
        <v>481</v>
      </c>
    </row>
    <row r="32" spans="1:12" ht="15" customHeight="1">
      <c r="A32" s="284"/>
      <c r="C32" s="86"/>
      <c r="D32" s="114"/>
      <c r="E32" s="298" t="s">
        <v>328</v>
      </c>
      <c r="F32" s="295"/>
      <c r="G32" s="295"/>
      <c r="H32" s="296"/>
      <c r="I32" s="1228"/>
    </row>
    <row r="33" spans="1:12" s="174" customFormat="1" ht="3" customHeight="1">
      <c r="A33" s="284"/>
      <c r="K33" s="288"/>
      <c r="L33" s="288"/>
    </row>
    <row r="34" spans="1:12" ht="24.75" customHeight="1">
      <c r="D34" s="297">
        <v>1</v>
      </c>
      <c r="E34" s="1202" t="s">
        <v>709</v>
      </c>
      <c r="F34" s="1202"/>
      <c r="G34" s="1202"/>
      <c r="H34" s="1202"/>
      <c r="I34" s="1202"/>
    </row>
  </sheetData>
  <sheetProtection password="FA9C" sheet="1" objects="1" scenarios="1" formatColumns="0" formatRows="0"/>
  <mergeCells count="18">
    <mergeCell ref="I18:I19"/>
    <mergeCell ref="E20:H20"/>
    <mergeCell ref="D5:H5"/>
    <mergeCell ref="D7:H7"/>
    <mergeCell ref="I7:I8"/>
    <mergeCell ref="E10:H10"/>
    <mergeCell ref="E14:H14"/>
    <mergeCell ref="I15:I16"/>
    <mergeCell ref="E17:H17"/>
    <mergeCell ref="E34:I34"/>
    <mergeCell ref="E30:H30"/>
    <mergeCell ref="E21:H21"/>
    <mergeCell ref="E24:H24"/>
    <mergeCell ref="E27:H27"/>
    <mergeCell ref="I22:I23"/>
    <mergeCell ref="I25:I26"/>
    <mergeCell ref="I28:I29"/>
    <mergeCell ref="I31:I32"/>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hyperlinks>
    <hyperlink ref="H12" location="'Форма 4.8'!$H$12" tooltip="Кликните по гиперссылке, чтобы перейти по гиперссылке или отредактировать её" display="https://portal.eias.ru/Portal/DownloadPage.aspx?type=12&amp;guid=202a6d1c-ae14-41b0-93af-1ab5846398d8"/>
    <hyperlink ref="H13" location="'Форма 4.8'!$H$13" tooltip="Кликните по гиперссылке, чтобы перейти по гиперссылке или отредактировать её" display="https://portal.eias.ru/Portal/DownloadPage.aspx?type=12&amp;guid=254864a5-63ac-40b7-83d4-dddb3100cd85"/>
    <hyperlink ref="H15" location="'Форма 4.8'!$H$15" tooltip="Кликните по гиперссылке, чтобы перейти по гиперссылке или отредактировать её" display="https://portal.eias.ru/Portal/DownloadPage.aspx?type=12&amp;guid=e1a4897e-a43e-490f-bf22-bc0413700063"/>
    <hyperlink ref="H31" location="'Форма 4.8'!$H$31" tooltip="Кликните по гиперссылке, чтобы перейти по гиперссылке или отредактировать её" display="https://portal.eias.ru/Portal/DownloadPage.aspx?type=12&amp;guid=2b1fdb86-cd9f-4a1a-b98b-e4b2e7eb8273"/>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List03">
    <tabColor rgb="FFEAEBEE"/>
    <pageSetUpPr fitToPage="1"/>
  </sheetPr>
  <dimension ref="A1:N15"/>
  <sheetViews>
    <sheetView showGridLines="0" topLeftCell="C4" zoomScaleNormal="100" workbookViewId="0"/>
  </sheetViews>
  <sheetFormatPr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83" t="s">
        <v>479</v>
      </c>
      <c r="E5" s="1283"/>
      <c r="F5" s="1283"/>
      <c r="G5" s="1283"/>
      <c r="H5" s="1283"/>
      <c r="I5" s="1283"/>
      <c r="J5" s="1283"/>
      <c r="K5" s="435"/>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5" t="s">
        <v>454</v>
      </c>
      <c r="E8" s="1285"/>
      <c r="F8" s="1285"/>
      <c r="G8" s="1285"/>
      <c r="H8" s="1285"/>
      <c r="I8" s="1285"/>
      <c r="J8" s="1285"/>
      <c r="K8" s="1285" t="s">
        <v>455</v>
      </c>
    </row>
    <row r="9" spans="1:14">
      <c r="D9" s="1285" t="s">
        <v>92</v>
      </c>
      <c r="E9" s="1285" t="s">
        <v>483</v>
      </c>
      <c r="F9" s="1285"/>
      <c r="G9" s="1285" t="s">
        <v>484</v>
      </c>
      <c r="H9" s="1285"/>
      <c r="I9" s="1285"/>
      <c r="J9" s="1285"/>
      <c r="K9" s="1285"/>
    </row>
    <row r="10" spans="1:14" ht="22.5">
      <c r="D10" s="1285"/>
      <c r="E10" s="137" t="s">
        <v>485</v>
      </c>
      <c r="F10" s="137" t="s">
        <v>400</v>
      </c>
      <c r="G10" s="137" t="s">
        <v>400</v>
      </c>
      <c r="H10" s="137" t="s">
        <v>485</v>
      </c>
      <c r="I10" s="137" t="s">
        <v>486</v>
      </c>
      <c r="J10" s="137" t="s">
        <v>456</v>
      </c>
      <c r="K10" s="1285"/>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6"/>
      <c r="F12" s="1086"/>
      <c r="G12" s="1086"/>
      <c r="H12" s="1086"/>
      <c r="I12" s="1100"/>
      <c r="J12" s="1090"/>
      <c r="K12" s="1226" t="s">
        <v>487</v>
      </c>
      <c r="M12" s="452" t="str">
        <f>IF(ISERROR(INDEX(kind_of_nameforms,MATCH(E12,kind_of_forms,0),1)),"",INDEX(kind_of_nameforms,MATCH(E12,kind_of_forms,0),1))</f>
        <v/>
      </c>
      <c r="N12" s="453"/>
    </row>
    <row r="13" spans="1:14" ht="15" customHeight="1">
      <c r="A13" s="131"/>
      <c r="B13" s="131"/>
      <c r="C13" s="131"/>
      <c r="D13" s="114"/>
      <c r="E13" s="140" t="s">
        <v>5</v>
      </c>
      <c r="F13" s="139"/>
      <c r="G13" s="139"/>
      <c r="H13" s="139"/>
      <c r="I13" s="139"/>
      <c r="J13" s="314"/>
      <c r="K13" s="1228"/>
    </row>
    <row r="14" spans="1:14" ht="3" customHeight="1">
      <c r="A14" s="131"/>
      <c r="B14" s="131"/>
      <c r="C14" s="131"/>
    </row>
    <row r="15" spans="1:14" ht="27.75" customHeight="1">
      <c r="E15" s="1284" t="s">
        <v>595</v>
      </c>
      <c r="F15" s="1284"/>
      <c r="G15" s="1284"/>
      <c r="H15" s="1284"/>
      <c r="I15" s="1284"/>
      <c r="J15" s="1284"/>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sheetPr codeName="List07">
    <tabColor rgb="FFCCCCFF"/>
    <pageSetUpPr fitToPage="1"/>
  </sheetPr>
  <dimension ref="A1:I15"/>
  <sheetViews>
    <sheetView showGridLines="0" topLeftCell="C6" zoomScaleNormal="100" workbookViewId="0"/>
  </sheetViews>
  <sheetFormatPr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56" t="s">
        <v>314</v>
      </c>
      <c r="E7" s="1158"/>
      <c r="F7" s="437"/>
    </row>
    <row r="8" spans="3:9" ht="3" customHeight="1">
      <c r="C8" s="50"/>
      <c r="D8" s="14"/>
      <c r="E8" s="14"/>
    </row>
    <row r="9" spans="3:9" ht="15.95" customHeight="1">
      <c r="C9" s="50"/>
      <c r="D9" s="103" t="s">
        <v>92</v>
      </c>
      <c r="E9" s="425" t="s">
        <v>313</v>
      </c>
    </row>
    <row r="10" spans="3:9" ht="12" customHeight="1">
      <c r="C10" s="50"/>
      <c r="D10" s="42" t="s">
        <v>93</v>
      </c>
      <c r="E10" s="42" t="s">
        <v>49</v>
      </c>
    </row>
    <row r="11" spans="3:9" ht="11.25" hidden="1" customHeight="1">
      <c r="C11" s="50"/>
      <c r="D11" s="194">
        <v>0</v>
      </c>
      <c r="E11" s="426"/>
    </row>
    <row r="12" spans="3:9" ht="15" customHeight="1">
      <c r="C12" s="167"/>
      <c r="D12" s="123">
        <v>1</v>
      </c>
      <c r="E12" s="1073"/>
    </row>
    <row r="13" spans="3:9" ht="12" customHeight="1">
      <c r="C13" s="50"/>
      <c r="D13" s="427"/>
      <c r="E13" s="428" t="s">
        <v>177</v>
      </c>
    </row>
    <row r="14" spans="3:9" ht="3" customHeight="1"/>
    <row r="15" spans="3:9" ht="22.5" customHeight="1">
      <c r="C15" s="168"/>
      <c r="D15" s="1286" t="s">
        <v>315</v>
      </c>
      <c r="E15" s="1286"/>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sheetPr codeName="ListComm">
    <tabColor rgb="FFCCCCFF"/>
    <pageSetUpPr fitToPage="1"/>
  </sheetPr>
  <dimension ref="A1:L12"/>
  <sheetViews>
    <sheetView showGridLines="0" topLeftCell="C6" zoomScaleNormal="100" workbookViewId="0"/>
  </sheetViews>
  <sheetFormatPr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29"/>
    </row>
    <row r="2" spans="3:12" hidden="1"/>
    <row r="3" spans="3:12" hidden="1"/>
    <row r="4" spans="3:12" hidden="1"/>
    <row r="5" spans="3:12" hidden="1"/>
    <row r="6" spans="3:12" ht="3" customHeight="1">
      <c r="C6" s="50"/>
      <c r="D6" s="14"/>
      <c r="E6" s="14"/>
    </row>
    <row r="7" spans="3:12" ht="22.5">
      <c r="C7" s="50"/>
      <c r="D7" s="1283" t="s">
        <v>55</v>
      </c>
      <c r="E7" s="1283"/>
      <c r="F7" s="437"/>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8.xml><?xml version="1.0" encoding="utf-8"?>
<worksheet xmlns="http://schemas.openxmlformats.org/spreadsheetml/2006/main" xmlns:r="http://schemas.openxmlformats.org/officeDocument/2006/relationships">
  <sheetPr codeName="ListCheck">
    <tabColor indexed="31"/>
  </sheetPr>
  <dimension ref="B1:E5"/>
  <sheetViews>
    <sheetView showGridLines="0" zoomScaleNormal="100" workbookViewId="0">
      <selection activeCell="B5" sqref="B5"/>
    </sheetView>
  </sheetViews>
  <sheetFormatPr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7" t="s">
        <v>56</v>
      </c>
      <c r="C2" s="1287"/>
      <c r="D2" s="1287"/>
      <c r="E2" s="438"/>
    </row>
    <row r="3" spans="2:5" ht="3" customHeight="1"/>
    <row r="4" spans="2:5" ht="21.75" customHeight="1" thickBot="1">
      <c r="B4" s="1128" t="s">
        <v>1</v>
      </c>
      <c r="C4" s="1128" t="s">
        <v>91</v>
      </c>
      <c r="D4" s="1128" t="s">
        <v>72</v>
      </c>
    </row>
    <row r="5" spans="2:5" ht="12" thickTop="1"/>
  </sheetData>
  <sheetProtection password="FA9C" sheet="1" objects="1" scenarios="1" formatColumns="0" formatRows="0" autoFilter="0"/>
  <autoFilter ref="B4:D4"/>
  <mergeCells count="1">
    <mergeCell ref="B2:D2"/>
  </mergeCells>
  <phoneticPr fontId="1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TSH_et_union_hor">
    <tabColor indexed="47"/>
  </sheetPr>
  <dimension ref="A2:CE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83">
        <v>1</v>
      </c>
      <c r="E9" s="1323"/>
      <c r="F9" s="1325"/>
      <c r="G9" s="1313" t="s">
        <v>85</v>
      </c>
      <c r="H9" s="1183"/>
      <c r="I9" s="1183">
        <v>1</v>
      </c>
      <c r="J9" s="1319"/>
      <c r="K9" s="1216" t="s">
        <v>85</v>
      </c>
      <c r="L9" s="1198"/>
      <c r="M9" s="1198" t="s">
        <v>93</v>
      </c>
      <c r="N9" s="1322"/>
      <c r="O9" s="1216" t="s">
        <v>85</v>
      </c>
      <c r="P9" s="1198"/>
      <c r="Q9" s="1198" t="s">
        <v>93</v>
      </c>
      <c r="R9" s="1317"/>
      <c r="S9" s="1216" t="s">
        <v>85</v>
      </c>
      <c r="T9" s="1087"/>
      <c r="U9" s="1087" t="s">
        <v>93</v>
      </c>
      <c r="V9" s="1111"/>
      <c r="W9" s="306"/>
    </row>
    <row r="10" spans="1:23" s="739" customFormat="1" ht="17.100000000000001" customHeight="1">
      <c r="A10" s="205"/>
      <c r="C10" s="159"/>
      <c r="D10" s="1183"/>
      <c r="E10" s="1323"/>
      <c r="F10" s="1325"/>
      <c r="G10" s="1313"/>
      <c r="H10" s="1183"/>
      <c r="I10" s="1183"/>
      <c r="J10" s="1319"/>
      <c r="K10" s="1216"/>
      <c r="L10" s="1198"/>
      <c r="M10" s="1198"/>
      <c r="N10" s="1322"/>
      <c r="O10" s="1216"/>
      <c r="P10" s="1198"/>
      <c r="Q10" s="1198"/>
      <c r="R10" s="1317"/>
      <c r="S10" s="1216"/>
      <c r="T10" s="1089"/>
      <c r="U10" s="744"/>
      <c r="V10" s="745" t="s">
        <v>717</v>
      </c>
      <c r="W10" s="746"/>
    </row>
    <row r="11" spans="1:23" s="102" customFormat="1" ht="17.100000000000001" customHeight="1">
      <c r="A11" s="205"/>
      <c r="C11" s="159"/>
      <c r="D11" s="1184"/>
      <c r="E11" s="1324"/>
      <c r="F11" s="1326"/>
      <c r="G11" s="1184"/>
      <c r="H11" s="1184"/>
      <c r="I11" s="1184"/>
      <c r="J11" s="1320"/>
      <c r="K11" s="1184"/>
      <c r="L11" s="1184"/>
      <c r="M11" s="1184"/>
      <c r="N11" s="1317"/>
      <c r="O11" s="1184"/>
      <c r="P11" s="1088"/>
      <c r="Q11" s="744"/>
      <c r="R11" s="745" t="s">
        <v>716</v>
      </c>
      <c r="S11" s="741"/>
      <c r="T11" s="741"/>
      <c r="U11" s="741"/>
      <c r="V11" s="741"/>
      <c r="W11" s="746"/>
    </row>
    <row r="12" spans="1:23" s="102" customFormat="1" ht="17.100000000000001" customHeight="1">
      <c r="A12" s="205"/>
      <c r="C12" s="159"/>
      <c r="D12" s="1184"/>
      <c r="E12" s="1324"/>
      <c r="F12" s="1326"/>
      <c r="G12" s="1184"/>
      <c r="H12" s="1184"/>
      <c r="I12" s="1184"/>
      <c r="J12" s="1320"/>
      <c r="K12" s="1184"/>
      <c r="L12" s="744"/>
      <c r="M12" s="745"/>
      <c r="N12" s="745" t="s">
        <v>412</v>
      </c>
      <c r="O12" s="745"/>
      <c r="P12" s="745"/>
      <c r="Q12" s="745"/>
      <c r="R12" s="745"/>
      <c r="S12" s="741"/>
      <c r="T12" s="741"/>
      <c r="U12" s="741"/>
      <c r="V12" s="741"/>
      <c r="W12" s="746"/>
    </row>
    <row r="13" spans="1:23" s="102" customFormat="1" ht="17.25" customHeight="1">
      <c r="A13" s="205"/>
      <c r="C13" s="159"/>
      <c r="D13" s="1184"/>
      <c r="E13" s="1324"/>
      <c r="F13" s="1326"/>
      <c r="G13" s="1184"/>
      <c r="H13" s="744"/>
      <c r="I13" s="745"/>
      <c r="J13" s="745"/>
      <c r="K13" s="745"/>
      <c r="L13" s="745"/>
      <c r="M13" s="745"/>
      <c r="N13" s="745"/>
      <c r="O13" s="745"/>
      <c r="P13" s="745"/>
      <c r="Q13" s="745"/>
      <c r="R13" s="745"/>
      <c r="S13" s="741"/>
      <c r="T13" s="741"/>
      <c r="U13" s="741"/>
      <c r="V13" s="741"/>
      <c r="W13" s="746"/>
    </row>
    <row r="14" spans="1:23" ht="17.100000000000001" customHeight="1">
      <c r="A14" s="206"/>
    </row>
    <row r="15" spans="1:23" ht="16.5" customHeight="1">
      <c r="A15" s="205"/>
      <c r="B15" s="102"/>
      <c r="C15" s="159"/>
      <c r="D15" s="1318"/>
      <c r="E15" s="1327"/>
      <c r="F15" s="1312"/>
      <c r="G15" s="1314"/>
      <c r="H15" s="1183"/>
      <c r="I15" s="1183">
        <v>1</v>
      </c>
      <c r="J15" s="1319"/>
      <c r="K15" s="1216" t="s">
        <v>85</v>
      </c>
      <c r="L15" s="1198"/>
      <c r="M15" s="1198" t="s">
        <v>93</v>
      </c>
      <c r="N15" s="1322"/>
      <c r="O15" s="1216" t="s">
        <v>85</v>
      </c>
      <c r="P15" s="1198"/>
      <c r="Q15" s="1198" t="s">
        <v>93</v>
      </c>
      <c r="R15" s="1317"/>
      <c r="S15" s="1216" t="s">
        <v>85</v>
      </c>
      <c r="T15" s="1087"/>
      <c r="U15" s="1087" t="s">
        <v>93</v>
      </c>
      <c r="V15" s="1111"/>
      <c r="W15" s="306"/>
    </row>
    <row r="16" spans="1:23" s="742" customFormat="1" ht="16.5" customHeight="1">
      <c r="A16" s="748"/>
      <c r="B16" s="743"/>
      <c r="C16" s="747"/>
      <c r="D16" s="1318"/>
      <c r="E16" s="1327"/>
      <c r="F16" s="1312"/>
      <c r="G16" s="1314"/>
      <c r="H16" s="1183"/>
      <c r="I16" s="1183"/>
      <c r="J16" s="1319"/>
      <c r="K16" s="1216"/>
      <c r="L16" s="1198"/>
      <c r="M16" s="1198"/>
      <c r="N16" s="1322"/>
      <c r="O16" s="1216"/>
      <c r="P16" s="1198"/>
      <c r="Q16" s="1198"/>
      <c r="R16" s="1317"/>
      <c r="S16" s="1216"/>
      <c r="T16" s="1089"/>
      <c r="U16" s="744"/>
      <c r="V16" s="745" t="s">
        <v>717</v>
      </c>
      <c r="W16" s="746"/>
    </row>
    <row r="17" spans="1:36" ht="17.100000000000001" customHeight="1">
      <c r="A17" s="205"/>
      <c r="B17" s="102"/>
      <c r="C17" s="159"/>
      <c r="D17" s="1318"/>
      <c r="E17" s="1327"/>
      <c r="F17" s="1312"/>
      <c r="G17" s="1314"/>
      <c r="H17" s="1183"/>
      <c r="I17" s="1183"/>
      <c r="J17" s="1320"/>
      <c r="K17" s="1216"/>
      <c r="L17" s="1198"/>
      <c r="M17" s="1198"/>
      <c r="N17" s="1317"/>
      <c r="O17" s="1216"/>
      <c r="P17" s="1088"/>
      <c r="Q17" s="744"/>
      <c r="R17" s="745" t="s">
        <v>716</v>
      </c>
      <c r="S17" s="741"/>
      <c r="T17" s="741"/>
      <c r="U17" s="741"/>
      <c r="V17" s="741"/>
      <c r="W17" s="746"/>
    </row>
    <row r="18" spans="1:36" ht="17.100000000000001" customHeight="1">
      <c r="A18" s="205"/>
      <c r="B18" s="102"/>
      <c r="C18" s="159"/>
      <c r="D18" s="1318"/>
      <c r="E18" s="1327"/>
      <c r="F18" s="1312"/>
      <c r="G18" s="1314"/>
      <c r="H18" s="1183"/>
      <c r="I18" s="1183"/>
      <c r="J18" s="1320"/>
      <c r="K18" s="1216"/>
      <c r="L18" s="744"/>
      <c r="M18" s="745"/>
      <c r="N18" s="745" t="s">
        <v>412</v>
      </c>
      <c r="O18" s="745"/>
      <c r="P18" s="745"/>
      <c r="Q18" s="745"/>
      <c r="R18" s="745"/>
      <c r="S18" s="741"/>
      <c r="T18" s="741"/>
      <c r="U18" s="741"/>
      <c r="V18" s="741"/>
      <c r="W18" s="746"/>
    </row>
    <row r="19" spans="1:36" ht="17.100000000000001" customHeight="1">
      <c r="A19" s="205"/>
      <c r="B19" s="102"/>
      <c r="C19" s="159"/>
      <c r="D19" s="1318"/>
      <c r="E19" s="1327"/>
      <c r="F19" s="1312"/>
      <c r="G19" s="1314"/>
      <c r="H19" s="744"/>
      <c r="I19" s="745"/>
      <c r="J19" s="745"/>
      <c r="K19" s="745"/>
      <c r="L19" s="745"/>
      <c r="M19" s="745"/>
      <c r="N19" s="745"/>
      <c r="O19" s="745"/>
      <c r="P19" s="745"/>
      <c r="Q19" s="745"/>
      <c r="R19" s="745"/>
      <c r="S19" s="741"/>
      <c r="T19" s="741"/>
      <c r="U19" s="741"/>
      <c r="V19" s="741"/>
      <c r="W19" s="746"/>
    </row>
    <row r="20" spans="1:36" ht="17.100000000000001" customHeight="1">
      <c r="A20" s="206"/>
    </row>
    <row r="21" spans="1:36" s="35" customFormat="1" ht="17.100000000000001" customHeight="1">
      <c r="A21" s="35" t="s">
        <v>13</v>
      </c>
      <c r="C21" s="35" t="s">
        <v>93</v>
      </c>
    </row>
    <row r="27" spans="1:36" ht="17.100000000000001" customHeight="1">
      <c r="O27" s="1321" t="s">
        <v>298</v>
      </c>
      <c r="P27" s="1321"/>
      <c r="Q27" s="1321"/>
      <c r="R27" s="1263" t="s">
        <v>270</v>
      </c>
      <c r="S27" s="1263"/>
      <c r="T27" s="1263"/>
      <c r="U27" s="1236" t="s">
        <v>341</v>
      </c>
      <c r="W27" s="1315"/>
    </row>
    <row r="28" spans="1:36" ht="17.100000000000001" customHeight="1">
      <c r="O28" s="1264" t="s">
        <v>606</v>
      </c>
      <c r="P28" s="1264" t="s">
        <v>271</v>
      </c>
      <c r="Q28" s="1264"/>
      <c r="R28" s="1263"/>
      <c r="S28" s="1263"/>
      <c r="T28" s="1263"/>
      <c r="U28" s="1236"/>
      <c r="W28" s="1315"/>
    </row>
    <row r="29" spans="1:36" ht="37.5" customHeight="1">
      <c r="O29" s="1264"/>
      <c r="P29" s="104" t="s">
        <v>607</v>
      </c>
      <c r="Q29" s="104" t="s">
        <v>6</v>
      </c>
      <c r="R29" s="105" t="s">
        <v>274</v>
      </c>
      <c r="S29" s="1260" t="s">
        <v>273</v>
      </c>
      <c r="T29" s="1260"/>
      <c r="U29" s="1236"/>
      <c r="W29" s="1315"/>
    </row>
    <row r="30" spans="1:36" ht="17.100000000000001" customHeight="1">
      <c r="G30" s="157"/>
      <c r="H30" s="157"/>
      <c r="I30" s="157"/>
      <c r="J30" s="157"/>
      <c r="K30" s="157"/>
      <c r="L30" s="122"/>
      <c r="M30" s="431" t="s">
        <v>183</v>
      </c>
      <c r="N30" s="432"/>
      <c r="O30" s="1316"/>
      <c r="P30" s="1316"/>
      <c r="Q30" s="1316"/>
      <c r="R30" s="1316"/>
      <c r="S30" s="1316"/>
      <c r="T30" s="1316"/>
      <c r="U30" s="1316"/>
      <c r="V30" s="122"/>
      <c r="W30" s="122"/>
      <c r="X30" s="204"/>
      <c r="Y30" s="204"/>
      <c r="Z30" s="204"/>
      <c r="AA30" s="204"/>
      <c r="AB30" s="204"/>
      <c r="AC30" s="204"/>
      <c r="AD30" s="204"/>
      <c r="AE30" s="204"/>
      <c r="AF30" s="204"/>
      <c r="AG30" s="204"/>
      <c r="AH30" s="204"/>
      <c r="AI30" s="204"/>
      <c r="AJ30" s="204"/>
    </row>
    <row r="31" spans="1:36" s="523" customFormat="1" ht="22.5">
      <c r="A31" s="1209">
        <v>1</v>
      </c>
      <c r="B31" s="847"/>
      <c r="C31" s="847"/>
      <c r="D31" s="847"/>
      <c r="E31" s="848"/>
      <c r="F31" s="849"/>
      <c r="G31" s="849"/>
      <c r="H31" s="849"/>
      <c r="I31" s="850"/>
      <c r="J31" s="845"/>
      <c r="K31" s="852"/>
      <c r="L31" s="593">
        <f>mergeValue(A31)</f>
        <v>1</v>
      </c>
      <c r="M31" s="641" t="s">
        <v>20</v>
      </c>
      <c r="N31" s="646"/>
      <c r="O31" s="1294"/>
      <c r="P31" s="1295"/>
      <c r="Q31" s="1295"/>
      <c r="R31" s="1295"/>
      <c r="S31" s="1295"/>
      <c r="T31" s="1295"/>
      <c r="U31" s="1295"/>
      <c r="V31" s="1296"/>
      <c r="W31" s="630" t="s">
        <v>477</v>
      </c>
      <c r="X31" s="585"/>
      <c r="Y31" s="589"/>
      <c r="Z31" s="589" t="str">
        <f t="shared" ref="Z31:Z44" si="0">IF(M31="","",M31 )</f>
        <v>Наименование тарифа</v>
      </c>
      <c r="AA31" s="589"/>
      <c r="AB31" s="589"/>
      <c r="AC31" s="589"/>
      <c r="AD31" s="585"/>
      <c r="AE31" s="585"/>
      <c r="AF31" s="585"/>
      <c r="AG31" s="585"/>
      <c r="AH31" s="585"/>
      <c r="AI31" s="585"/>
      <c r="AJ31" s="585"/>
    </row>
    <row r="32" spans="1:36" s="523" customFormat="1" ht="22.5">
      <c r="A32" s="1209"/>
      <c r="B32" s="1209">
        <v>1</v>
      </c>
      <c r="C32" s="847"/>
      <c r="D32" s="847"/>
      <c r="E32" s="849"/>
      <c r="F32" s="849"/>
      <c r="G32" s="849"/>
      <c r="H32" s="849"/>
      <c r="I32" s="844"/>
      <c r="J32" s="843"/>
      <c r="K32" s="846"/>
      <c r="L32" s="593" t="str">
        <f>mergeValue(A32) &amp;"."&amp; mergeValue(B32)</f>
        <v>1.1</v>
      </c>
      <c r="M32" s="546" t="s">
        <v>16</v>
      </c>
      <c r="N32" s="646"/>
      <c r="O32" s="1294"/>
      <c r="P32" s="1295"/>
      <c r="Q32" s="1295"/>
      <c r="R32" s="1295"/>
      <c r="S32" s="1295"/>
      <c r="T32" s="1295"/>
      <c r="U32" s="1295"/>
      <c r="V32" s="1296"/>
      <c r="W32" s="630" t="s">
        <v>478</v>
      </c>
      <c r="X32" s="585"/>
      <c r="Y32" s="589"/>
      <c r="Z32" s="589" t="str">
        <f t="shared" si="0"/>
        <v>Территория действия тарифа</v>
      </c>
      <c r="AA32" s="589"/>
      <c r="AB32" s="589"/>
      <c r="AC32" s="589"/>
      <c r="AD32" s="585"/>
      <c r="AE32" s="585"/>
      <c r="AF32" s="585"/>
      <c r="AG32" s="585"/>
      <c r="AH32" s="585"/>
      <c r="AI32" s="585"/>
      <c r="AJ32" s="585"/>
    </row>
    <row r="33" spans="1:36" s="523" customFormat="1" ht="22.5">
      <c r="A33" s="1209"/>
      <c r="B33" s="1209"/>
      <c r="C33" s="1209">
        <v>1</v>
      </c>
      <c r="D33" s="847"/>
      <c r="E33" s="849"/>
      <c r="F33" s="849"/>
      <c r="G33" s="849"/>
      <c r="H33" s="849"/>
      <c r="I33" s="851"/>
      <c r="J33" s="843"/>
      <c r="K33" s="846"/>
      <c r="L33" s="593" t="str">
        <f>mergeValue(A33) &amp;"."&amp; mergeValue(B33)&amp;"."&amp; mergeValue(C33)</f>
        <v>1.1.1</v>
      </c>
      <c r="M33" s="547" t="s">
        <v>7</v>
      </c>
      <c r="N33" s="646"/>
      <c r="O33" s="1294"/>
      <c r="P33" s="1295"/>
      <c r="Q33" s="1295"/>
      <c r="R33" s="1295"/>
      <c r="S33" s="1295"/>
      <c r="T33" s="1295"/>
      <c r="U33" s="1295"/>
      <c r="V33" s="1296"/>
      <c r="W33" s="630" t="s">
        <v>634</v>
      </c>
      <c r="X33" s="585"/>
      <c r="Y33" s="589"/>
      <c r="Z33" s="589" t="str">
        <f t="shared" si="0"/>
        <v xml:space="preserve">Наименование системы теплоснабжения </v>
      </c>
      <c r="AA33" s="589"/>
      <c r="AB33" s="589"/>
      <c r="AC33" s="589"/>
      <c r="AD33" s="585"/>
      <c r="AE33" s="585"/>
      <c r="AF33" s="585"/>
      <c r="AG33" s="585"/>
      <c r="AH33" s="585"/>
      <c r="AI33" s="585"/>
      <c r="AJ33" s="585"/>
    </row>
    <row r="34" spans="1:36" s="523" customFormat="1" ht="22.5">
      <c r="A34" s="1209"/>
      <c r="B34" s="1209"/>
      <c r="C34" s="1209"/>
      <c r="D34" s="1209">
        <v>1</v>
      </c>
      <c r="E34" s="849"/>
      <c r="F34" s="849"/>
      <c r="G34" s="849"/>
      <c r="H34" s="849"/>
      <c r="I34" s="851"/>
      <c r="J34" s="843"/>
      <c r="K34" s="846"/>
      <c r="L34" s="593" t="str">
        <f>mergeValue(A34) &amp;"."&amp; mergeValue(B34)&amp;"."&amp; mergeValue(C34)&amp;"."&amp; mergeValue(D34)</f>
        <v>1.1.1.1</v>
      </c>
      <c r="M34" s="548" t="s">
        <v>22</v>
      </c>
      <c r="N34" s="646"/>
      <c r="O34" s="1294"/>
      <c r="P34" s="1295"/>
      <c r="Q34" s="1295"/>
      <c r="R34" s="1295"/>
      <c r="S34" s="1295"/>
      <c r="T34" s="1295"/>
      <c r="U34" s="1295"/>
      <c r="V34" s="1296"/>
      <c r="W34" s="630" t="s">
        <v>635</v>
      </c>
      <c r="X34" s="585"/>
      <c r="Y34" s="589"/>
      <c r="Z34" s="589" t="str">
        <f t="shared" si="0"/>
        <v xml:space="preserve">Источник тепловой энергии  </v>
      </c>
      <c r="AA34" s="589"/>
      <c r="AB34" s="589"/>
      <c r="AC34" s="589"/>
      <c r="AD34" s="585"/>
      <c r="AE34" s="585"/>
      <c r="AF34" s="585"/>
      <c r="AG34" s="585"/>
      <c r="AH34" s="585"/>
      <c r="AI34" s="585"/>
      <c r="AJ34" s="585"/>
    </row>
    <row r="35" spans="1:36" s="523" customFormat="1" ht="101.25">
      <c r="A35" s="1209"/>
      <c r="B35" s="1209"/>
      <c r="C35" s="1209"/>
      <c r="D35" s="1209"/>
      <c r="E35" s="1209">
        <v>1</v>
      </c>
      <c r="F35" s="849"/>
      <c r="G35" s="849"/>
      <c r="H35" s="847">
        <v>1</v>
      </c>
      <c r="I35" s="1209">
        <v>1</v>
      </c>
      <c r="J35" s="849"/>
      <c r="K35" s="854"/>
      <c r="L35" s="593" t="str">
        <f>mergeValue(A35) &amp;"."&amp; mergeValue(B35)&amp;"."&amp; mergeValue(C35)&amp;"."&amp; mergeValue(D35)&amp;"."&amp; mergeValue(E35)</f>
        <v>1.1.1.1.1</v>
      </c>
      <c r="M35" s="554" t="s">
        <v>9</v>
      </c>
      <c r="N35" s="646"/>
      <c r="O35" s="1212"/>
      <c r="P35" s="1213"/>
      <c r="Q35" s="1213"/>
      <c r="R35" s="1213"/>
      <c r="S35" s="1213"/>
      <c r="T35" s="1213"/>
      <c r="U35" s="1213"/>
      <c r="V35" s="1214"/>
      <c r="W35" s="630" t="s">
        <v>639</v>
      </c>
      <c r="X35" s="585"/>
      <c r="Y35" s="589"/>
      <c r="Z35" s="589" t="str">
        <f t="shared" si="0"/>
        <v>Схема подключения теплопотребляющей установки к коллектору источника тепловой энергии</v>
      </c>
      <c r="AA35" s="589"/>
      <c r="AB35" s="589"/>
      <c r="AC35" s="589"/>
      <c r="AD35" s="585"/>
      <c r="AE35" s="585"/>
      <c r="AF35" s="585"/>
      <c r="AG35" s="585"/>
      <c r="AH35" s="585"/>
      <c r="AI35" s="585"/>
      <c r="AJ35" s="585"/>
    </row>
    <row r="36" spans="1:36" s="523" customFormat="1" ht="90">
      <c r="A36" s="1209"/>
      <c r="B36" s="1209"/>
      <c r="C36" s="1209"/>
      <c r="D36" s="1209"/>
      <c r="E36" s="1209"/>
      <c r="F36" s="1209">
        <v>1</v>
      </c>
      <c r="G36" s="847"/>
      <c r="H36" s="847"/>
      <c r="I36" s="1209"/>
      <c r="J36" s="1209">
        <v>1</v>
      </c>
      <c r="K36" s="855"/>
      <c r="L36" s="593" t="str">
        <f>mergeValue(A36) &amp;"."&amp; mergeValue(B36)&amp;"."&amp; mergeValue(C36)&amp;"."&amp; mergeValue(D36)&amp;"."&amp; mergeValue(E36)&amp;"."&amp; mergeValue(F36)</f>
        <v>1.1.1.1.1.1</v>
      </c>
      <c r="M36" s="555" t="s">
        <v>10</v>
      </c>
      <c r="N36" s="646"/>
      <c r="O36" s="1212"/>
      <c r="P36" s="1213"/>
      <c r="Q36" s="1213"/>
      <c r="R36" s="1213"/>
      <c r="S36" s="1213"/>
      <c r="T36" s="1213"/>
      <c r="U36" s="1213"/>
      <c r="V36" s="1214"/>
      <c r="W36" s="630" t="s">
        <v>637</v>
      </c>
      <c r="X36" s="585"/>
      <c r="Y36" s="589"/>
      <c r="Z36" s="589" t="str">
        <f t="shared" si="0"/>
        <v>Группа потребителей</v>
      </c>
      <c r="AA36" s="589"/>
      <c r="AB36" s="589"/>
      <c r="AC36" s="589"/>
      <c r="AD36" s="585"/>
      <c r="AE36" s="585"/>
      <c r="AF36" s="585"/>
      <c r="AG36" s="585"/>
      <c r="AH36" s="585"/>
      <c r="AI36" s="585"/>
      <c r="AJ36" s="585"/>
    </row>
    <row r="37" spans="1:36" s="523" customFormat="1" ht="195.75" customHeight="1">
      <c r="A37" s="1209"/>
      <c r="B37" s="1209"/>
      <c r="C37" s="1209"/>
      <c r="D37" s="1209"/>
      <c r="E37" s="1209"/>
      <c r="F37" s="1209"/>
      <c r="G37" s="847">
        <v>1</v>
      </c>
      <c r="H37" s="847"/>
      <c r="I37" s="1209"/>
      <c r="J37" s="1209"/>
      <c r="K37" s="855">
        <v>1</v>
      </c>
      <c r="L37" s="593" t="str">
        <f>mergeValue(A37) &amp;"."&amp; mergeValue(B37)&amp;"."&amp; mergeValue(C37)&amp;"."&amp; mergeValue(D37)&amp;"."&amp; mergeValue(E37)&amp;"."&amp; mergeValue(F37)&amp;"."&amp; mergeValue(G37)</f>
        <v>1.1.1.1.1.1.1</v>
      </c>
      <c r="M37" s="1069"/>
      <c r="N37" s="646"/>
      <c r="O37" s="562"/>
      <c r="P37" s="562"/>
      <c r="Q37" s="1094"/>
      <c r="R37" s="1215"/>
      <c r="S37" s="1216" t="s">
        <v>84</v>
      </c>
      <c r="T37" s="1215"/>
      <c r="U37" s="1216" t="s">
        <v>84</v>
      </c>
      <c r="V37" s="562"/>
      <c r="W37" s="1208" t="s">
        <v>656</v>
      </c>
      <c r="X37" s="585" t="str">
        <f>strCheckDate(O38:V38)</f>
        <v/>
      </c>
      <c r="Y37" s="589"/>
      <c r="Z37" s="589" t="str">
        <f t="shared" si="0"/>
        <v/>
      </c>
      <c r="AA37" s="589"/>
      <c r="AB37" s="589"/>
      <c r="AC37" s="589"/>
      <c r="AD37" s="585"/>
      <c r="AE37" s="585"/>
      <c r="AF37" s="585"/>
      <c r="AG37" s="585"/>
      <c r="AH37" s="585"/>
      <c r="AI37" s="585"/>
      <c r="AJ37" s="585"/>
    </row>
    <row r="38" spans="1:36" s="523" customFormat="1" ht="14.25" hidden="1" customHeight="1">
      <c r="A38" s="1209"/>
      <c r="B38" s="1209"/>
      <c r="C38" s="1209"/>
      <c r="D38" s="1209"/>
      <c r="E38" s="1209"/>
      <c r="F38" s="1209"/>
      <c r="G38" s="847"/>
      <c r="H38" s="847"/>
      <c r="I38" s="1209"/>
      <c r="J38" s="1209"/>
      <c r="K38" s="855"/>
      <c r="L38" s="600"/>
      <c r="M38" s="646"/>
      <c r="N38" s="646"/>
      <c r="O38" s="562"/>
      <c r="P38" s="562"/>
      <c r="Q38" s="584" t="str">
        <f>R37 &amp; "-" &amp; T37</f>
        <v>-</v>
      </c>
      <c r="R38" s="1215"/>
      <c r="S38" s="1216"/>
      <c r="T38" s="1215"/>
      <c r="U38" s="1216"/>
      <c r="V38" s="562"/>
      <c r="W38" s="1208"/>
      <c r="X38" s="585"/>
      <c r="Y38" s="589"/>
      <c r="Z38" s="589" t="str">
        <f t="shared" si="0"/>
        <v/>
      </c>
      <c r="AA38" s="589"/>
      <c r="AB38" s="589"/>
      <c r="AC38" s="589"/>
      <c r="AD38" s="585"/>
      <c r="AE38" s="585"/>
      <c r="AF38" s="585"/>
      <c r="AG38" s="585"/>
      <c r="AH38" s="585"/>
      <c r="AI38" s="585"/>
      <c r="AJ38" s="585"/>
    </row>
    <row r="39" spans="1:36" s="523" customFormat="1" ht="15" customHeight="1">
      <c r="A39" s="1209"/>
      <c r="B39" s="1209"/>
      <c r="C39" s="1209"/>
      <c r="D39" s="1209"/>
      <c r="E39" s="1209"/>
      <c r="F39" s="1209"/>
      <c r="G39" s="849"/>
      <c r="H39" s="847"/>
      <c r="I39" s="1209"/>
      <c r="J39" s="1209"/>
      <c r="K39" s="854"/>
      <c r="L39" s="538"/>
      <c r="M39" s="557" t="s">
        <v>25</v>
      </c>
      <c r="N39" s="564"/>
      <c r="O39" s="564"/>
      <c r="P39" s="564"/>
      <c r="Q39" s="564"/>
      <c r="R39" s="564"/>
      <c r="S39" s="564"/>
      <c r="T39" s="564"/>
      <c r="U39" s="564"/>
      <c r="V39" s="560"/>
      <c r="W39" s="1208"/>
      <c r="X39" s="585"/>
      <c r="Y39" s="589"/>
      <c r="Z39" s="589" t="str">
        <f t="shared" si="0"/>
        <v>Добавить вид теплоносителя (параметры теплоносителя)</v>
      </c>
      <c r="AA39" s="589"/>
      <c r="AB39" s="589"/>
      <c r="AC39" s="589"/>
      <c r="AD39" s="585"/>
      <c r="AE39" s="585"/>
      <c r="AF39" s="585"/>
      <c r="AG39" s="585"/>
      <c r="AH39" s="585"/>
      <c r="AI39" s="585"/>
      <c r="AJ39" s="585"/>
    </row>
    <row r="40" spans="1:36" s="523" customFormat="1" ht="15" customHeight="1">
      <c r="A40" s="1209"/>
      <c r="B40" s="1209"/>
      <c r="C40" s="1209"/>
      <c r="D40" s="1209"/>
      <c r="E40" s="1209"/>
      <c r="F40" s="849"/>
      <c r="G40" s="849"/>
      <c r="H40" s="847"/>
      <c r="I40" s="1209"/>
      <c r="J40" s="849"/>
      <c r="K40" s="854"/>
      <c r="L40" s="538"/>
      <c r="M40" s="556" t="s">
        <v>11</v>
      </c>
      <c r="N40" s="564"/>
      <c r="O40" s="564"/>
      <c r="P40" s="564"/>
      <c r="Q40" s="564"/>
      <c r="R40" s="564"/>
      <c r="S40" s="564"/>
      <c r="T40" s="564"/>
      <c r="U40" s="563"/>
      <c r="V40" s="564"/>
      <c r="W40" s="665"/>
      <c r="X40" s="585"/>
      <c r="Y40" s="589"/>
      <c r="Z40" s="589" t="str">
        <f t="shared" si="0"/>
        <v>Добавить группу потребителей</v>
      </c>
      <c r="AA40" s="589"/>
      <c r="AB40" s="589"/>
      <c r="AC40" s="589"/>
      <c r="AD40" s="585"/>
      <c r="AE40" s="585"/>
      <c r="AF40" s="585"/>
      <c r="AG40" s="585"/>
      <c r="AH40" s="585"/>
      <c r="AI40" s="585"/>
      <c r="AJ40" s="585"/>
    </row>
    <row r="41" spans="1:36" s="523" customFormat="1" ht="15" customHeight="1">
      <c r="A41" s="1209"/>
      <c r="B41" s="1209"/>
      <c r="C41" s="1209"/>
      <c r="D41" s="1209"/>
      <c r="E41" s="853"/>
      <c r="F41" s="849"/>
      <c r="G41" s="849"/>
      <c r="H41" s="849"/>
      <c r="I41" s="845"/>
      <c r="J41" s="842"/>
      <c r="K41" s="852"/>
      <c r="L41" s="538"/>
      <c r="M41" s="551" t="s">
        <v>12</v>
      </c>
      <c r="N41" s="564"/>
      <c r="O41" s="564"/>
      <c r="P41" s="564"/>
      <c r="Q41" s="564"/>
      <c r="R41" s="564"/>
      <c r="S41" s="564"/>
      <c r="T41" s="564"/>
      <c r="U41" s="563"/>
      <c r="V41" s="564"/>
      <c r="W41" s="665"/>
      <c r="X41" s="585"/>
      <c r="Y41" s="589"/>
      <c r="Z41" s="589" t="str">
        <f t="shared" si="0"/>
        <v>Добавить схему подключения</v>
      </c>
      <c r="AA41" s="589"/>
      <c r="AB41" s="589"/>
      <c r="AC41" s="589"/>
      <c r="AD41" s="585"/>
      <c r="AE41" s="585"/>
      <c r="AF41" s="585"/>
      <c r="AG41" s="585"/>
      <c r="AH41" s="585"/>
      <c r="AI41" s="585"/>
      <c r="AJ41" s="585"/>
    </row>
    <row r="42" spans="1:36" s="523" customFormat="1" ht="15" customHeight="1">
      <c r="A42" s="1209"/>
      <c r="B42" s="1209"/>
      <c r="C42" s="1209"/>
      <c r="D42" s="853"/>
      <c r="E42" s="853"/>
      <c r="F42" s="849"/>
      <c r="G42" s="849"/>
      <c r="H42" s="849"/>
      <c r="I42" s="845"/>
      <c r="J42" s="842"/>
      <c r="K42" s="852"/>
      <c r="L42" s="538"/>
      <c r="M42" s="550" t="s">
        <v>17</v>
      </c>
      <c r="N42" s="564"/>
      <c r="O42" s="564"/>
      <c r="P42" s="564"/>
      <c r="Q42" s="564"/>
      <c r="R42" s="564"/>
      <c r="S42" s="564"/>
      <c r="T42" s="564"/>
      <c r="U42" s="563"/>
      <c r="V42" s="564"/>
      <c r="W42" s="665"/>
      <c r="X42" s="585"/>
      <c r="Y42" s="589"/>
      <c r="Z42" s="589" t="str">
        <f t="shared" si="0"/>
        <v>Добавить источник тепловой энергии</v>
      </c>
      <c r="AA42" s="589"/>
      <c r="AB42" s="589"/>
      <c r="AC42" s="589"/>
      <c r="AD42" s="585"/>
      <c r="AE42" s="585"/>
      <c r="AF42" s="585"/>
      <c r="AG42" s="585"/>
      <c r="AH42" s="585"/>
      <c r="AI42" s="585"/>
      <c r="AJ42" s="585"/>
    </row>
    <row r="43" spans="1:36" s="523" customFormat="1" ht="15" customHeight="1">
      <c r="A43" s="1209"/>
      <c r="B43" s="1209"/>
      <c r="C43" s="853"/>
      <c r="D43" s="853"/>
      <c r="E43" s="853"/>
      <c r="F43" s="853"/>
      <c r="G43" s="858"/>
      <c r="H43" s="845"/>
      <c r="I43" s="856"/>
      <c r="J43" s="842"/>
      <c r="K43" s="857"/>
      <c r="L43" s="538"/>
      <c r="M43" s="549" t="s">
        <v>18</v>
      </c>
      <c r="N43" s="564"/>
      <c r="O43" s="564"/>
      <c r="P43" s="564"/>
      <c r="Q43" s="564"/>
      <c r="R43" s="564"/>
      <c r="S43" s="564"/>
      <c r="T43" s="564"/>
      <c r="U43" s="563"/>
      <c r="V43" s="564"/>
      <c r="W43" s="665"/>
      <c r="X43" s="585"/>
      <c r="Y43" s="589"/>
      <c r="Z43" s="589" t="str">
        <f t="shared" si="0"/>
        <v>Добавить наименование системы теплоснабжения</v>
      </c>
      <c r="AA43" s="589"/>
      <c r="AB43" s="589"/>
      <c r="AC43" s="589"/>
      <c r="AD43" s="585"/>
      <c r="AE43" s="585"/>
      <c r="AF43" s="585"/>
      <c r="AG43" s="585"/>
      <c r="AH43" s="585"/>
      <c r="AI43" s="585"/>
      <c r="AJ43" s="585"/>
    </row>
    <row r="44" spans="1:36" s="523" customFormat="1" ht="15" customHeight="1">
      <c r="A44" s="1209"/>
      <c r="B44" s="853"/>
      <c r="C44" s="853"/>
      <c r="D44" s="853"/>
      <c r="E44" s="853"/>
      <c r="F44" s="853"/>
      <c r="G44" s="858"/>
      <c r="H44" s="845"/>
      <c r="I44" s="845"/>
      <c r="J44" s="842"/>
      <c r="K44" s="852"/>
      <c r="L44" s="538"/>
      <c r="M44" s="558" t="s">
        <v>19</v>
      </c>
      <c r="N44" s="564"/>
      <c r="O44" s="564"/>
      <c r="P44" s="564"/>
      <c r="Q44" s="564"/>
      <c r="R44" s="564"/>
      <c r="S44" s="564"/>
      <c r="T44" s="564"/>
      <c r="U44" s="563"/>
      <c r="V44" s="564"/>
      <c r="W44" s="665"/>
      <c r="X44" s="585"/>
      <c r="Y44" s="589"/>
      <c r="Z44" s="589" t="str">
        <f t="shared" si="0"/>
        <v>Добавить территорию действия тарифа</v>
      </c>
      <c r="AA44" s="589"/>
      <c r="AB44" s="589"/>
      <c r="AC44" s="589"/>
      <c r="AD44" s="585"/>
      <c r="AE44" s="585"/>
      <c r="AF44" s="585"/>
      <c r="AG44" s="585"/>
      <c r="AH44" s="585"/>
      <c r="AI44" s="585"/>
      <c r="AJ44" s="585"/>
    </row>
    <row r="45" spans="1:36" s="522" customFormat="1" ht="15" customHeight="1">
      <c r="A45" s="841"/>
      <c r="B45" s="841"/>
      <c r="C45" s="841"/>
      <c r="D45" s="841"/>
      <c r="E45" s="841"/>
      <c r="F45" s="841"/>
      <c r="G45" s="841"/>
      <c r="H45" s="841"/>
      <c r="I45" s="841"/>
      <c r="J45" s="841"/>
      <c r="K45" s="841"/>
      <c r="L45" s="492"/>
      <c r="M45" s="565" t="s">
        <v>309</v>
      </c>
      <c r="N45" s="564"/>
      <c r="O45" s="564"/>
      <c r="P45" s="564"/>
      <c r="Q45" s="564"/>
      <c r="R45" s="564"/>
      <c r="S45" s="564"/>
      <c r="T45" s="564"/>
      <c r="U45" s="563"/>
      <c r="V45" s="564"/>
      <c r="W45" s="665"/>
      <c r="X45" s="587"/>
      <c r="Y45" s="587"/>
      <c r="Z45" s="587"/>
      <c r="AA45" s="587"/>
      <c r="AB45" s="587"/>
      <c r="AC45" s="587"/>
      <c r="AD45" s="587"/>
      <c r="AE45" s="587"/>
      <c r="AF45" s="587"/>
      <c r="AG45" s="587"/>
      <c r="AH45" s="587"/>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6"/>
      <c r="Y47" s="216"/>
      <c r="Z47" s="216"/>
      <c r="AA47" s="216"/>
      <c r="AB47" s="216"/>
      <c r="AC47" s="216"/>
      <c r="AD47" s="216"/>
      <c r="AE47" s="216"/>
      <c r="AF47" s="216"/>
      <c r="AG47" s="216"/>
      <c r="AH47" s="216"/>
      <c r="AI47" s="216"/>
      <c r="AJ47" s="216"/>
    </row>
    <row r="48" spans="1:36" ht="17.100000000000001" customHeight="1">
      <c r="L48" s="469"/>
      <c r="M48" s="469"/>
      <c r="N48" s="469"/>
      <c r="O48" s="469"/>
      <c r="P48" s="469"/>
      <c r="Q48" s="469"/>
      <c r="R48" s="469"/>
      <c r="S48" s="469"/>
      <c r="T48" s="469"/>
      <c r="U48" s="469"/>
      <c r="V48" s="469"/>
      <c r="W48" s="469"/>
      <c r="X48" s="204"/>
      <c r="Y48" s="204"/>
      <c r="Z48" s="204"/>
      <c r="AA48" s="204"/>
      <c r="AB48" s="204"/>
      <c r="AC48" s="204"/>
      <c r="AD48" s="204"/>
      <c r="AE48" s="204"/>
      <c r="AF48" s="204"/>
      <c r="AG48" s="204"/>
      <c r="AH48" s="204"/>
      <c r="AI48" s="204"/>
      <c r="AJ48" s="204"/>
    </row>
    <row r="49" spans="1:36" s="523" customFormat="1" ht="22.5">
      <c r="A49" s="1209">
        <v>1</v>
      </c>
      <c r="B49" s="865"/>
      <c r="C49" s="865"/>
      <c r="D49" s="865"/>
      <c r="E49" s="866"/>
      <c r="F49" s="867"/>
      <c r="G49" s="867"/>
      <c r="H49" s="867"/>
      <c r="I49" s="868"/>
      <c r="J49" s="863"/>
      <c r="K49" s="870"/>
      <c r="L49" s="593">
        <f>mergeValue(A49)</f>
        <v>1</v>
      </c>
      <c r="M49" s="641" t="s">
        <v>20</v>
      </c>
      <c r="N49" s="646"/>
      <c r="O49" s="1294"/>
      <c r="P49" s="1295"/>
      <c r="Q49" s="1295"/>
      <c r="R49" s="1295"/>
      <c r="S49" s="1295"/>
      <c r="T49" s="1295"/>
      <c r="U49" s="1295"/>
      <c r="V49" s="1296"/>
      <c r="W49" s="630" t="s">
        <v>477</v>
      </c>
      <c r="X49" s="585"/>
      <c r="Y49" s="589"/>
      <c r="Z49" s="589" t="str">
        <f t="shared" ref="Z49:Z62" si="1">IF(M49="","",M49 )</f>
        <v>Наименование тарифа</v>
      </c>
      <c r="AA49" s="589"/>
      <c r="AB49" s="589"/>
      <c r="AC49" s="589"/>
      <c r="AD49" s="585"/>
      <c r="AE49" s="585"/>
      <c r="AF49" s="585"/>
      <c r="AG49" s="585"/>
      <c r="AH49" s="585"/>
      <c r="AI49" s="585"/>
      <c r="AJ49" s="585"/>
    </row>
    <row r="50" spans="1:36" s="523" customFormat="1" ht="22.5">
      <c r="A50" s="1209"/>
      <c r="B50" s="1209">
        <v>1</v>
      </c>
      <c r="C50" s="865"/>
      <c r="D50" s="865"/>
      <c r="E50" s="867"/>
      <c r="F50" s="867"/>
      <c r="G50" s="867"/>
      <c r="H50" s="867"/>
      <c r="I50" s="862"/>
      <c r="J50" s="861"/>
      <c r="K50" s="864"/>
      <c r="L50" s="593" t="str">
        <f>mergeValue(A50) &amp;"."&amp; mergeValue(B50)</f>
        <v>1.1</v>
      </c>
      <c r="M50" s="546" t="s">
        <v>16</v>
      </c>
      <c r="N50" s="646"/>
      <c r="O50" s="1294"/>
      <c r="P50" s="1295"/>
      <c r="Q50" s="1295"/>
      <c r="R50" s="1295"/>
      <c r="S50" s="1295"/>
      <c r="T50" s="1295"/>
      <c r="U50" s="1295"/>
      <c r="V50" s="1296"/>
      <c r="W50" s="630" t="s">
        <v>478</v>
      </c>
      <c r="X50" s="585"/>
      <c r="Y50" s="589"/>
      <c r="Z50" s="589" t="str">
        <f t="shared" si="1"/>
        <v>Территория действия тарифа</v>
      </c>
      <c r="AA50" s="589"/>
      <c r="AB50" s="589"/>
      <c r="AC50" s="589"/>
      <c r="AD50" s="585"/>
      <c r="AE50" s="585"/>
      <c r="AF50" s="585"/>
      <c r="AG50" s="585"/>
      <c r="AH50" s="585"/>
      <c r="AI50" s="585"/>
      <c r="AJ50" s="585"/>
    </row>
    <row r="51" spans="1:36" s="523" customFormat="1" ht="22.5">
      <c r="A51" s="1209"/>
      <c r="B51" s="1209"/>
      <c r="C51" s="1209">
        <v>1</v>
      </c>
      <c r="D51" s="865"/>
      <c r="E51" s="867"/>
      <c r="F51" s="867"/>
      <c r="G51" s="867"/>
      <c r="H51" s="867"/>
      <c r="I51" s="869"/>
      <c r="J51" s="861"/>
      <c r="K51" s="864"/>
      <c r="L51" s="593" t="str">
        <f>mergeValue(A51) &amp;"."&amp; mergeValue(B51)&amp;"."&amp; mergeValue(C51)</f>
        <v>1.1.1</v>
      </c>
      <c r="M51" s="547" t="s">
        <v>7</v>
      </c>
      <c r="N51" s="646"/>
      <c r="O51" s="1294"/>
      <c r="P51" s="1295"/>
      <c r="Q51" s="1295"/>
      <c r="R51" s="1295"/>
      <c r="S51" s="1295"/>
      <c r="T51" s="1295"/>
      <c r="U51" s="1295"/>
      <c r="V51" s="1296"/>
      <c r="W51" s="630" t="s">
        <v>634</v>
      </c>
      <c r="X51" s="585"/>
      <c r="Y51" s="589"/>
      <c r="Z51" s="589" t="str">
        <f t="shared" si="1"/>
        <v xml:space="preserve">Наименование системы теплоснабжения </v>
      </c>
      <c r="AA51" s="589"/>
      <c r="AB51" s="589"/>
      <c r="AC51" s="589"/>
      <c r="AD51" s="585"/>
      <c r="AE51" s="585"/>
      <c r="AF51" s="585"/>
      <c r="AG51" s="585"/>
      <c r="AH51" s="585"/>
      <c r="AI51" s="585"/>
      <c r="AJ51" s="585"/>
    </row>
    <row r="52" spans="1:36" s="523" customFormat="1" ht="22.5">
      <c r="A52" s="1209"/>
      <c r="B52" s="1209"/>
      <c r="C52" s="1209"/>
      <c r="D52" s="1209">
        <v>1</v>
      </c>
      <c r="E52" s="867"/>
      <c r="F52" s="867"/>
      <c r="G52" s="867"/>
      <c r="H52" s="867"/>
      <c r="I52" s="869"/>
      <c r="J52" s="861"/>
      <c r="K52" s="864"/>
      <c r="L52" s="593" t="str">
        <f>mergeValue(A52) &amp;"."&amp; mergeValue(B52)&amp;"."&amp; mergeValue(C52)&amp;"."&amp; mergeValue(D52)</f>
        <v>1.1.1.1</v>
      </c>
      <c r="M52" s="548" t="s">
        <v>22</v>
      </c>
      <c r="N52" s="646"/>
      <c r="O52" s="1294"/>
      <c r="P52" s="1295"/>
      <c r="Q52" s="1295"/>
      <c r="R52" s="1295"/>
      <c r="S52" s="1295"/>
      <c r="T52" s="1295"/>
      <c r="U52" s="1295"/>
      <c r="V52" s="1296"/>
      <c r="W52" s="630" t="s">
        <v>635</v>
      </c>
      <c r="X52" s="585"/>
      <c r="Y52" s="589"/>
      <c r="Z52" s="589" t="str">
        <f t="shared" si="1"/>
        <v xml:space="preserve">Источник тепловой энергии  </v>
      </c>
      <c r="AA52" s="589"/>
      <c r="AB52" s="589"/>
      <c r="AC52" s="589"/>
      <c r="AD52" s="585"/>
      <c r="AE52" s="585"/>
      <c r="AF52" s="585"/>
      <c r="AG52" s="585"/>
      <c r="AH52" s="585"/>
      <c r="AI52" s="585"/>
      <c r="AJ52" s="585"/>
    </row>
    <row r="53" spans="1:36" s="523" customFormat="1" ht="101.25">
      <c r="A53" s="1209"/>
      <c r="B53" s="1209"/>
      <c r="C53" s="1209"/>
      <c r="D53" s="1209"/>
      <c r="E53" s="1209">
        <v>1</v>
      </c>
      <c r="F53" s="867"/>
      <c r="G53" s="867"/>
      <c r="H53" s="865">
        <v>1</v>
      </c>
      <c r="I53" s="1209">
        <v>1</v>
      </c>
      <c r="J53" s="867"/>
      <c r="K53" s="872"/>
      <c r="L53" s="593" t="str">
        <f>mergeValue(A53) &amp;"."&amp; mergeValue(B53)&amp;"."&amp; mergeValue(C53)&amp;"."&amp; mergeValue(D53)&amp;"."&amp; mergeValue(E53)</f>
        <v>1.1.1.1.1</v>
      </c>
      <c r="M53" s="554" t="s">
        <v>9</v>
      </c>
      <c r="N53" s="646"/>
      <c r="O53" s="1212"/>
      <c r="P53" s="1213"/>
      <c r="Q53" s="1213"/>
      <c r="R53" s="1213"/>
      <c r="S53" s="1213"/>
      <c r="T53" s="1213"/>
      <c r="U53" s="1213"/>
      <c r="V53" s="1214"/>
      <c r="W53" s="630" t="s">
        <v>639</v>
      </c>
      <c r="X53" s="585"/>
      <c r="Y53" s="589"/>
      <c r="Z53" s="589" t="str">
        <f t="shared" si="1"/>
        <v>Схема подключения теплопотребляющей установки к коллектору источника тепловой энергии</v>
      </c>
      <c r="AA53" s="589"/>
      <c r="AB53" s="589"/>
      <c r="AC53" s="589"/>
      <c r="AD53" s="585"/>
      <c r="AE53" s="585"/>
      <c r="AF53" s="585"/>
      <c r="AG53" s="585"/>
      <c r="AH53" s="585"/>
      <c r="AI53" s="585"/>
      <c r="AJ53" s="585"/>
    </row>
    <row r="54" spans="1:36" s="523" customFormat="1" ht="90">
      <c r="A54" s="1209"/>
      <c r="B54" s="1209"/>
      <c r="C54" s="1209"/>
      <c r="D54" s="1209"/>
      <c r="E54" s="1209"/>
      <c r="F54" s="1209">
        <v>1</v>
      </c>
      <c r="G54" s="865"/>
      <c r="H54" s="865"/>
      <c r="I54" s="1209"/>
      <c r="J54" s="1209">
        <v>1</v>
      </c>
      <c r="K54" s="873"/>
      <c r="L54" s="593" t="str">
        <f>mergeValue(A54) &amp;"."&amp; mergeValue(B54)&amp;"."&amp; mergeValue(C54)&amp;"."&amp; mergeValue(D54)&amp;"."&amp; mergeValue(E54)&amp;"."&amp; mergeValue(F54)</f>
        <v>1.1.1.1.1.1</v>
      </c>
      <c r="M54" s="555" t="s">
        <v>10</v>
      </c>
      <c r="N54" s="646"/>
      <c r="O54" s="1212"/>
      <c r="P54" s="1213"/>
      <c r="Q54" s="1213"/>
      <c r="R54" s="1213"/>
      <c r="S54" s="1213"/>
      <c r="T54" s="1213"/>
      <c r="U54" s="1213"/>
      <c r="V54" s="1214"/>
      <c r="W54" s="630" t="s">
        <v>637</v>
      </c>
      <c r="X54" s="585"/>
      <c r="Y54" s="589"/>
      <c r="Z54" s="589" t="str">
        <f t="shared" si="1"/>
        <v>Группа потребителей</v>
      </c>
      <c r="AA54" s="589"/>
      <c r="AB54" s="589"/>
      <c r="AC54" s="589"/>
      <c r="AD54" s="585"/>
      <c r="AE54" s="585"/>
      <c r="AF54" s="585"/>
      <c r="AG54" s="585"/>
      <c r="AH54" s="585"/>
      <c r="AI54" s="585"/>
      <c r="AJ54" s="585"/>
    </row>
    <row r="55" spans="1:36" s="523" customFormat="1" ht="195.75" customHeight="1">
      <c r="A55" s="1209"/>
      <c r="B55" s="1209"/>
      <c r="C55" s="1209"/>
      <c r="D55" s="1209"/>
      <c r="E55" s="1209"/>
      <c r="F55" s="1209"/>
      <c r="G55" s="865">
        <v>1</v>
      </c>
      <c r="H55" s="865"/>
      <c r="I55" s="1209"/>
      <c r="J55" s="1209"/>
      <c r="K55" s="873">
        <v>1</v>
      </c>
      <c r="L55" s="593" t="str">
        <f>mergeValue(A55) &amp;"."&amp; mergeValue(B55)&amp;"."&amp; mergeValue(C55)&amp;"."&amp; mergeValue(D55)&amp;"."&amp; mergeValue(E55)&amp;"."&amp; mergeValue(F55)&amp;"."&amp; mergeValue(G55)</f>
        <v>1.1.1.1.1.1.1</v>
      </c>
      <c r="M55" s="1069"/>
      <c r="N55" s="646"/>
      <c r="O55" s="562"/>
      <c r="P55" s="562"/>
      <c r="Q55" s="1094"/>
      <c r="R55" s="1215"/>
      <c r="S55" s="1216" t="s">
        <v>84</v>
      </c>
      <c r="T55" s="1215"/>
      <c r="U55" s="1216" t="s">
        <v>84</v>
      </c>
      <c r="V55" s="562"/>
      <c r="W55" s="1208" t="s">
        <v>656</v>
      </c>
      <c r="X55" s="585" t="str">
        <f>strCheckDate(O56:V56)</f>
        <v/>
      </c>
      <c r="Y55" s="589"/>
      <c r="Z55" s="589" t="str">
        <f t="shared" si="1"/>
        <v/>
      </c>
      <c r="AA55" s="589"/>
      <c r="AB55" s="589"/>
      <c r="AC55" s="589"/>
      <c r="AD55" s="585"/>
      <c r="AE55" s="585"/>
      <c r="AF55" s="585"/>
      <c r="AG55" s="585"/>
      <c r="AH55" s="585"/>
      <c r="AI55" s="585"/>
      <c r="AJ55" s="585"/>
    </row>
    <row r="56" spans="1:36" s="523" customFormat="1" ht="14.25" hidden="1" customHeight="1">
      <c r="A56" s="1209"/>
      <c r="B56" s="1209"/>
      <c r="C56" s="1209"/>
      <c r="D56" s="1209"/>
      <c r="E56" s="1209"/>
      <c r="F56" s="1209"/>
      <c r="G56" s="865"/>
      <c r="H56" s="865"/>
      <c r="I56" s="1209"/>
      <c r="J56" s="1209"/>
      <c r="K56" s="873"/>
      <c r="L56" s="600"/>
      <c r="M56" s="646"/>
      <c r="N56" s="646"/>
      <c r="O56" s="562"/>
      <c r="P56" s="562"/>
      <c r="Q56" s="584" t="str">
        <f>R55 &amp; "-" &amp; T55</f>
        <v>-</v>
      </c>
      <c r="R56" s="1215"/>
      <c r="S56" s="1216"/>
      <c r="T56" s="1215"/>
      <c r="U56" s="1216"/>
      <c r="V56" s="562"/>
      <c r="W56" s="1208"/>
      <c r="X56" s="585"/>
      <c r="Y56" s="589"/>
      <c r="Z56" s="589" t="str">
        <f t="shared" si="1"/>
        <v/>
      </c>
      <c r="AA56" s="589"/>
      <c r="AB56" s="589"/>
      <c r="AC56" s="589"/>
      <c r="AD56" s="585"/>
      <c r="AE56" s="585"/>
      <c r="AF56" s="585"/>
      <c r="AG56" s="585"/>
      <c r="AH56" s="585"/>
      <c r="AI56" s="585"/>
      <c r="AJ56" s="585"/>
    </row>
    <row r="57" spans="1:36" s="523" customFormat="1" ht="15" customHeight="1">
      <c r="A57" s="1209"/>
      <c r="B57" s="1209"/>
      <c r="C57" s="1209"/>
      <c r="D57" s="1209"/>
      <c r="E57" s="1209"/>
      <c r="F57" s="1209"/>
      <c r="G57" s="867"/>
      <c r="H57" s="865"/>
      <c r="I57" s="1209"/>
      <c r="J57" s="1209"/>
      <c r="K57" s="872"/>
      <c r="L57" s="538"/>
      <c r="M57" s="557" t="s">
        <v>25</v>
      </c>
      <c r="N57" s="564"/>
      <c r="O57" s="564"/>
      <c r="P57" s="564"/>
      <c r="Q57" s="564"/>
      <c r="R57" s="564"/>
      <c r="S57" s="564"/>
      <c r="T57" s="564"/>
      <c r="U57" s="564"/>
      <c r="V57" s="560"/>
      <c r="W57" s="1208"/>
      <c r="X57" s="585"/>
      <c r="Y57" s="589"/>
      <c r="Z57" s="589" t="str">
        <f t="shared" si="1"/>
        <v>Добавить вид теплоносителя (параметры теплоносителя)</v>
      </c>
      <c r="AA57" s="589"/>
      <c r="AB57" s="589"/>
      <c r="AC57" s="589"/>
      <c r="AD57" s="585"/>
      <c r="AE57" s="585"/>
      <c r="AF57" s="585"/>
      <c r="AG57" s="585"/>
      <c r="AH57" s="585"/>
      <c r="AI57" s="585"/>
      <c r="AJ57" s="585"/>
    </row>
    <row r="58" spans="1:36" s="523" customFormat="1" ht="15" customHeight="1">
      <c r="A58" s="1209"/>
      <c r="B58" s="1209"/>
      <c r="C58" s="1209"/>
      <c r="D58" s="1209"/>
      <c r="E58" s="1209"/>
      <c r="F58" s="867"/>
      <c r="G58" s="867"/>
      <c r="H58" s="865"/>
      <c r="I58" s="1209"/>
      <c r="J58" s="867"/>
      <c r="K58" s="872"/>
      <c r="L58" s="538"/>
      <c r="M58" s="556" t="s">
        <v>11</v>
      </c>
      <c r="N58" s="564"/>
      <c r="O58" s="564"/>
      <c r="P58" s="564"/>
      <c r="Q58" s="564"/>
      <c r="R58" s="564"/>
      <c r="S58" s="564"/>
      <c r="T58" s="564"/>
      <c r="U58" s="563"/>
      <c r="V58" s="564"/>
      <c r="W58" s="665"/>
      <c r="X58" s="585"/>
      <c r="Y58" s="589"/>
      <c r="Z58" s="589" t="str">
        <f t="shared" si="1"/>
        <v>Добавить группу потребителей</v>
      </c>
      <c r="AA58" s="589"/>
      <c r="AB58" s="589"/>
      <c r="AC58" s="589"/>
      <c r="AD58" s="585"/>
      <c r="AE58" s="585"/>
      <c r="AF58" s="585"/>
      <c r="AG58" s="585"/>
      <c r="AH58" s="585"/>
      <c r="AI58" s="585"/>
      <c r="AJ58" s="585"/>
    </row>
    <row r="59" spans="1:36" s="523" customFormat="1" ht="15" customHeight="1">
      <c r="A59" s="1209"/>
      <c r="B59" s="1209"/>
      <c r="C59" s="1209"/>
      <c r="D59" s="1209"/>
      <c r="E59" s="871"/>
      <c r="F59" s="867"/>
      <c r="G59" s="867"/>
      <c r="H59" s="867"/>
      <c r="I59" s="863"/>
      <c r="J59" s="860"/>
      <c r="K59" s="870"/>
      <c r="L59" s="538"/>
      <c r="M59" s="551" t="s">
        <v>12</v>
      </c>
      <c r="N59" s="564"/>
      <c r="O59" s="564"/>
      <c r="P59" s="564"/>
      <c r="Q59" s="564"/>
      <c r="R59" s="564"/>
      <c r="S59" s="564"/>
      <c r="T59" s="564"/>
      <c r="U59" s="563"/>
      <c r="V59" s="564"/>
      <c r="W59" s="665"/>
      <c r="X59" s="585"/>
      <c r="Y59" s="589"/>
      <c r="Z59" s="589" t="str">
        <f t="shared" si="1"/>
        <v>Добавить схему подключения</v>
      </c>
      <c r="AA59" s="589"/>
      <c r="AB59" s="589"/>
      <c r="AC59" s="589"/>
      <c r="AD59" s="585"/>
      <c r="AE59" s="585"/>
      <c r="AF59" s="585"/>
      <c r="AG59" s="585"/>
      <c r="AH59" s="585"/>
      <c r="AI59" s="585"/>
      <c r="AJ59" s="585"/>
    </row>
    <row r="60" spans="1:36" s="523" customFormat="1" ht="15" customHeight="1">
      <c r="A60" s="1209"/>
      <c r="B60" s="1209"/>
      <c r="C60" s="1209"/>
      <c r="D60" s="871"/>
      <c r="E60" s="871"/>
      <c r="F60" s="867"/>
      <c r="G60" s="867"/>
      <c r="H60" s="867"/>
      <c r="I60" s="863"/>
      <c r="J60" s="860"/>
      <c r="K60" s="870"/>
      <c r="L60" s="538"/>
      <c r="M60" s="550" t="s">
        <v>17</v>
      </c>
      <c r="N60" s="564"/>
      <c r="O60" s="564"/>
      <c r="P60" s="564"/>
      <c r="Q60" s="564"/>
      <c r="R60" s="564"/>
      <c r="S60" s="564"/>
      <c r="T60" s="564"/>
      <c r="U60" s="563"/>
      <c r="V60" s="564"/>
      <c r="W60" s="665"/>
      <c r="X60" s="585"/>
      <c r="Y60" s="589"/>
      <c r="Z60" s="589" t="str">
        <f t="shared" si="1"/>
        <v>Добавить источник тепловой энергии</v>
      </c>
      <c r="AA60" s="589"/>
      <c r="AB60" s="589"/>
      <c r="AC60" s="589"/>
      <c r="AD60" s="585"/>
      <c r="AE60" s="585"/>
      <c r="AF60" s="585"/>
      <c r="AG60" s="585"/>
      <c r="AH60" s="585"/>
      <c r="AI60" s="585"/>
      <c r="AJ60" s="585"/>
    </row>
    <row r="61" spans="1:36" s="523" customFormat="1" ht="15" customHeight="1">
      <c r="A61" s="1209"/>
      <c r="B61" s="1209"/>
      <c r="C61" s="871"/>
      <c r="D61" s="871"/>
      <c r="E61" s="871"/>
      <c r="F61" s="871"/>
      <c r="G61" s="876"/>
      <c r="H61" s="863"/>
      <c r="I61" s="874"/>
      <c r="J61" s="860"/>
      <c r="K61" s="875"/>
      <c r="L61" s="538"/>
      <c r="M61" s="549" t="s">
        <v>18</v>
      </c>
      <c r="N61" s="564"/>
      <c r="O61" s="564"/>
      <c r="P61" s="564"/>
      <c r="Q61" s="564"/>
      <c r="R61" s="564"/>
      <c r="S61" s="564"/>
      <c r="T61" s="564"/>
      <c r="U61" s="563"/>
      <c r="V61" s="564"/>
      <c r="W61" s="665"/>
      <c r="X61" s="585"/>
      <c r="Y61" s="589"/>
      <c r="Z61" s="589" t="str">
        <f t="shared" si="1"/>
        <v>Добавить наименование системы теплоснабжения</v>
      </c>
      <c r="AA61" s="589"/>
      <c r="AB61" s="589"/>
      <c r="AC61" s="589"/>
      <c r="AD61" s="585"/>
      <c r="AE61" s="585"/>
      <c r="AF61" s="585"/>
      <c r="AG61" s="585"/>
      <c r="AH61" s="585"/>
      <c r="AI61" s="585"/>
      <c r="AJ61" s="585"/>
    </row>
    <row r="62" spans="1:36" s="523" customFormat="1" ht="15" customHeight="1">
      <c r="A62" s="1209"/>
      <c r="B62" s="871"/>
      <c r="C62" s="871"/>
      <c r="D62" s="871"/>
      <c r="E62" s="871"/>
      <c r="F62" s="871"/>
      <c r="G62" s="876"/>
      <c r="H62" s="863"/>
      <c r="I62" s="863"/>
      <c r="J62" s="860"/>
      <c r="K62" s="870"/>
      <c r="L62" s="538"/>
      <c r="M62" s="558" t="s">
        <v>19</v>
      </c>
      <c r="N62" s="564"/>
      <c r="O62" s="564"/>
      <c r="P62" s="564"/>
      <c r="Q62" s="564"/>
      <c r="R62" s="564"/>
      <c r="S62" s="564"/>
      <c r="T62" s="564"/>
      <c r="U62" s="563"/>
      <c r="V62" s="564"/>
      <c r="W62" s="665"/>
      <c r="X62" s="585"/>
      <c r="Y62" s="589"/>
      <c r="Z62" s="589" t="str">
        <f t="shared" si="1"/>
        <v>Добавить территорию действия тарифа</v>
      </c>
      <c r="AA62" s="589"/>
      <c r="AB62" s="589"/>
      <c r="AC62" s="589"/>
      <c r="AD62" s="585"/>
      <c r="AE62" s="585"/>
      <c r="AF62" s="585"/>
      <c r="AG62" s="585"/>
      <c r="AH62" s="585"/>
      <c r="AI62" s="585"/>
      <c r="AJ62" s="585"/>
    </row>
    <row r="63" spans="1:36" s="522" customFormat="1" ht="15" customHeight="1">
      <c r="A63" s="859"/>
      <c r="B63" s="859"/>
      <c r="C63" s="859"/>
      <c r="D63" s="859"/>
      <c r="E63" s="859"/>
      <c r="F63" s="859"/>
      <c r="G63" s="859"/>
      <c r="H63" s="859"/>
      <c r="I63" s="859"/>
      <c r="J63" s="859"/>
      <c r="K63" s="859"/>
      <c r="L63" s="492"/>
      <c r="M63" s="565" t="s">
        <v>309</v>
      </c>
      <c r="N63" s="564"/>
      <c r="O63" s="564"/>
      <c r="P63" s="564"/>
      <c r="Q63" s="564"/>
      <c r="R63" s="564"/>
      <c r="S63" s="564"/>
      <c r="T63" s="564"/>
      <c r="U63" s="563"/>
      <c r="V63" s="765"/>
      <c r="W63" s="765"/>
      <c r="X63" s="765"/>
      <c r="Y63" s="765"/>
      <c r="Z63" s="765"/>
      <c r="AA63" s="765"/>
      <c r="AB63" s="764"/>
      <c r="AC63" s="765"/>
      <c r="AD63" s="665"/>
      <c r="AE63" s="587"/>
      <c r="AF63" s="587"/>
      <c r="AG63" s="587"/>
      <c r="AH63" s="587"/>
    </row>
    <row r="64" spans="1:36"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6"/>
      <c r="Y65" s="216"/>
      <c r="Z65" s="216"/>
      <c r="AA65" s="216"/>
      <c r="AB65" s="216"/>
      <c r="AC65" s="216"/>
      <c r="AD65" s="216"/>
      <c r="AE65" s="216"/>
      <c r="AF65" s="216"/>
      <c r="AG65" s="216"/>
      <c r="AH65" s="216"/>
      <c r="AI65" s="216"/>
      <c r="AJ65" s="216"/>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3" customFormat="1" ht="22.5">
      <c r="A67" s="1209">
        <v>1</v>
      </c>
      <c r="B67" s="883"/>
      <c r="C67" s="883"/>
      <c r="D67" s="883"/>
      <c r="E67" s="884"/>
      <c r="F67" s="885"/>
      <c r="G67" s="885"/>
      <c r="H67" s="885"/>
      <c r="I67" s="886"/>
      <c r="J67" s="881"/>
      <c r="K67" s="888"/>
      <c r="L67" s="593">
        <f>mergeValue(A67)</f>
        <v>1</v>
      </c>
      <c r="M67" s="641" t="s">
        <v>20</v>
      </c>
      <c r="N67" s="646"/>
      <c r="O67" s="1294"/>
      <c r="P67" s="1295"/>
      <c r="Q67" s="1295"/>
      <c r="R67" s="1295"/>
      <c r="S67" s="1295"/>
      <c r="T67" s="1295"/>
      <c r="U67" s="1295"/>
      <c r="V67" s="1296"/>
      <c r="W67" s="630" t="s">
        <v>477</v>
      </c>
      <c r="X67" s="585"/>
      <c r="Y67" s="589"/>
      <c r="Z67" s="589" t="str">
        <f t="shared" ref="Z67:Z80" si="2">IF(M67="","",M67 )</f>
        <v>Наименование тарифа</v>
      </c>
      <c r="AA67" s="589"/>
      <c r="AB67" s="589"/>
      <c r="AC67" s="589"/>
      <c r="AD67" s="585"/>
      <c r="AE67" s="585"/>
      <c r="AF67" s="585"/>
      <c r="AG67" s="585"/>
      <c r="AH67" s="585"/>
      <c r="AI67" s="585"/>
      <c r="AJ67" s="585"/>
    </row>
    <row r="68" spans="1:36" s="523" customFormat="1" ht="22.5">
      <c r="A68" s="1209"/>
      <c r="B68" s="1209">
        <v>1</v>
      </c>
      <c r="C68" s="883"/>
      <c r="D68" s="883"/>
      <c r="E68" s="885"/>
      <c r="F68" s="885"/>
      <c r="G68" s="885"/>
      <c r="H68" s="885"/>
      <c r="I68" s="880"/>
      <c r="J68" s="879"/>
      <c r="K68" s="882"/>
      <c r="L68" s="593" t="str">
        <f>mergeValue(A68) &amp;"."&amp; mergeValue(B68)</f>
        <v>1.1</v>
      </c>
      <c r="M68" s="546" t="s">
        <v>16</v>
      </c>
      <c r="N68" s="646"/>
      <c r="O68" s="1294"/>
      <c r="P68" s="1295"/>
      <c r="Q68" s="1295"/>
      <c r="R68" s="1295"/>
      <c r="S68" s="1295"/>
      <c r="T68" s="1295"/>
      <c r="U68" s="1295"/>
      <c r="V68" s="1296"/>
      <c r="W68" s="630" t="s">
        <v>478</v>
      </c>
      <c r="X68" s="585"/>
      <c r="Y68" s="589"/>
      <c r="Z68" s="589" t="str">
        <f t="shared" si="2"/>
        <v>Территория действия тарифа</v>
      </c>
      <c r="AA68" s="589"/>
      <c r="AB68" s="589"/>
      <c r="AC68" s="589"/>
      <c r="AD68" s="585"/>
      <c r="AE68" s="585"/>
      <c r="AF68" s="585"/>
      <c r="AG68" s="585"/>
      <c r="AH68" s="585"/>
      <c r="AI68" s="585"/>
      <c r="AJ68" s="585"/>
    </row>
    <row r="69" spans="1:36" s="523" customFormat="1" ht="22.5">
      <c r="A69" s="1209"/>
      <c r="B69" s="1209"/>
      <c r="C69" s="1209">
        <v>1</v>
      </c>
      <c r="D69" s="883"/>
      <c r="E69" s="885"/>
      <c r="F69" s="885"/>
      <c r="G69" s="885"/>
      <c r="H69" s="885"/>
      <c r="I69" s="887"/>
      <c r="J69" s="879"/>
      <c r="K69" s="882"/>
      <c r="L69" s="593" t="str">
        <f>mergeValue(A69) &amp;"."&amp; mergeValue(B69)&amp;"."&amp; mergeValue(C69)</f>
        <v>1.1.1</v>
      </c>
      <c r="M69" s="547" t="s">
        <v>7</v>
      </c>
      <c r="N69" s="646"/>
      <c r="O69" s="1294"/>
      <c r="P69" s="1295"/>
      <c r="Q69" s="1295"/>
      <c r="R69" s="1295"/>
      <c r="S69" s="1295"/>
      <c r="T69" s="1295"/>
      <c r="U69" s="1295"/>
      <c r="V69" s="1296"/>
      <c r="W69" s="630" t="s">
        <v>634</v>
      </c>
      <c r="X69" s="585"/>
      <c r="Y69" s="589"/>
      <c r="Z69" s="589" t="str">
        <f t="shared" si="2"/>
        <v xml:space="preserve">Наименование системы теплоснабжения </v>
      </c>
      <c r="AA69" s="589"/>
      <c r="AB69" s="589"/>
      <c r="AC69" s="589"/>
      <c r="AD69" s="585"/>
      <c r="AE69" s="585"/>
      <c r="AF69" s="585"/>
      <c r="AG69" s="585"/>
      <c r="AH69" s="585"/>
      <c r="AI69" s="585"/>
      <c r="AJ69" s="585"/>
    </row>
    <row r="70" spans="1:36" s="523" customFormat="1" ht="22.5">
      <c r="A70" s="1209"/>
      <c r="B70" s="1209"/>
      <c r="C70" s="1209"/>
      <c r="D70" s="1209">
        <v>1</v>
      </c>
      <c r="E70" s="885"/>
      <c r="F70" s="885"/>
      <c r="G70" s="885"/>
      <c r="H70" s="885"/>
      <c r="I70" s="887"/>
      <c r="J70" s="879"/>
      <c r="K70" s="882"/>
      <c r="L70" s="593" t="str">
        <f>mergeValue(A70) &amp;"."&amp; mergeValue(B70)&amp;"."&amp; mergeValue(C70)&amp;"."&amp; mergeValue(D70)</f>
        <v>1.1.1.1</v>
      </c>
      <c r="M70" s="548" t="s">
        <v>22</v>
      </c>
      <c r="N70" s="646"/>
      <c r="O70" s="1294"/>
      <c r="P70" s="1295"/>
      <c r="Q70" s="1295"/>
      <c r="R70" s="1295"/>
      <c r="S70" s="1295"/>
      <c r="T70" s="1295"/>
      <c r="U70" s="1295"/>
      <c r="V70" s="1296"/>
      <c r="W70" s="630" t="s">
        <v>635</v>
      </c>
      <c r="X70" s="585"/>
      <c r="Y70" s="589"/>
      <c r="Z70" s="589" t="str">
        <f t="shared" si="2"/>
        <v xml:space="preserve">Источник тепловой энергии  </v>
      </c>
      <c r="AA70" s="589"/>
      <c r="AB70" s="589"/>
      <c r="AC70" s="589"/>
      <c r="AD70" s="585"/>
      <c r="AE70" s="585"/>
      <c r="AF70" s="585"/>
      <c r="AG70" s="585"/>
      <c r="AH70" s="585"/>
      <c r="AI70" s="585"/>
      <c r="AJ70" s="585"/>
    </row>
    <row r="71" spans="1:36" s="523" customFormat="1" ht="101.25">
      <c r="A71" s="1209"/>
      <c r="B71" s="1209"/>
      <c r="C71" s="1209"/>
      <c r="D71" s="1209"/>
      <c r="E71" s="1209">
        <v>1</v>
      </c>
      <c r="F71" s="885"/>
      <c r="G71" s="885"/>
      <c r="H71" s="883">
        <v>1</v>
      </c>
      <c r="I71" s="1209">
        <v>1</v>
      </c>
      <c r="J71" s="885"/>
      <c r="K71" s="890"/>
      <c r="L71" s="593" t="str">
        <f>mergeValue(A71) &amp;"."&amp; mergeValue(B71)&amp;"."&amp; mergeValue(C71)&amp;"."&amp; mergeValue(D71)&amp;"."&amp; mergeValue(E71)</f>
        <v>1.1.1.1.1</v>
      </c>
      <c r="M71" s="554" t="s">
        <v>9</v>
      </c>
      <c r="N71" s="646"/>
      <c r="O71" s="1212"/>
      <c r="P71" s="1213"/>
      <c r="Q71" s="1213"/>
      <c r="R71" s="1213"/>
      <c r="S71" s="1213"/>
      <c r="T71" s="1213"/>
      <c r="U71" s="1213"/>
      <c r="V71" s="1214"/>
      <c r="W71" s="630" t="s">
        <v>639</v>
      </c>
      <c r="X71" s="585"/>
      <c r="Y71" s="589"/>
      <c r="Z71" s="589" t="str">
        <f t="shared" si="2"/>
        <v>Схема подключения теплопотребляющей установки к коллектору источника тепловой энергии</v>
      </c>
      <c r="AA71" s="589"/>
      <c r="AB71" s="589"/>
      <c r="AC71" s="589"/>
      <c r="AD71" s="585"/>
      <c r="AE71" s="585"/>
      <c r="AF71" s="585"/>
      <c r="AG71" s="585"/>
      <c r="AH71" s="585"/>
      <c r="AI71" s="585"/>
      <c r="AJ71" s="585"/>
    </row>
    <row r="72" spans="1:36" s="523" customFormat="1" ht="90">
      <c r="A72" s="1209"/>
      <c r="B72" s="1209"/>
      <c r="C72" s="1209"/>
      <c r="D72" s="1209"/>
      <c r="E72" s="1209"/>
      <c r="F72" s="1209">
        <v>1</v>
      </c>
      <c r="G72" s="883"/>
      <c r="H72" s="883"/>
      <c r="I72" s="1209"/>
      <c r="J72" s="1209">
        <v>1</v>
      </c>
      <c r="K72" s="891"/>
      <c r="L72" s="593" t="str">
        <f>mergeValue(A72) &amp;"."&amp; mergeValue(B72)&amp;"."&amp; mergeValue(C72)&amp;"."&amp; mergeValue(D72)&amp;"."&amp; mergeValue(E72)&amp;"."&amp; mergeValue(F72)</f>
        <v>1.1.1.1.1.1</v>
      </c>
      <c r="M72" s="555" t="s">
        <v>10</v>
      </c>
      <c r="N72" s="646"/>
      <c r="O72" s="1212"/>
      <c r="P72" s="1213"/>
      <c r="Q72" s="1213"/>
      <c r="R72" s="1213"/>
      <c r="S72" s="1213"/>
      <c r="T72" s="1213"/>
      <c r="U72" s="1213"/>
      <c r="V72" s="1214"/>
      <c r="W72" s="630" t="s">
        <v>637</v>
      </c>
      <c r="X72" s="585"/>
      <c r="Y72" s="589"/>
      <c r="Z72" s="589" t="str">
        <f t="shared" si="2"/>
        <v>Группа потребителей</v>
      </c>
      <c r="AA72" s="589"/>
      <c r="AB72" s="589"/>
      <c r="AC72" s="589"/>
      <c r="AD72" s="585"/>
      <c r="AE72" s="585"/>
      <c r="AF72" s="585"/>
      <c r="AG72" s="585"/>
      <c r="AH72" s="585"/>
      <c r="AI72" s="585"/>
      <c r="AJ72" s="585"/>
    </row>
    <row r="73" spans="1:36" s="523" customFormat="1" ht="195.75" customHeight="1">
      <c r="A73" s="1209"/>
      <c r="B73" s="1209"/>
      <c r="C73" s="1209"/>
      <c r="D73" s="1209"/>
      <c r="E73" s="1209"/>
      <c r="F73" s="1209"/>
      <c r="G73" s="883">
        <v>1</v>
      </c>
      <c r="H73" s="883"/>
      <c r="I73" s="1209"/>
      <c r="J73" s="1209"/>
      <c r="K73" s="891">
        <v>1</v>
      </c>
      <c r="L73" s="593" t="str">
        <f>mergeValue(A73) &amp;"."&amp; mergeValue(B73)&amp;"."&amp; mergeValue(C73)&amp;"."&amp; mergeValue(D73)&amp;"."&amp; mergeValue(E73)&amp;"."&amp; mergeValue(F73)&amp;"."&amp; mergeValue(G73)</f>
        <v>1.1.1.1.1.1.1</v>
      </c>
      <c r="M73" s="1069"/>
      <c r="N73" s="646"/>
      <c r="O73" s="562"/>
      <c r="P73" s="562"/>
      <c r="Q73" s="1094"/>
      <c r="R73" s="1215"/>
      <c r="S73" s="1216" t="s">
        <v>84</v>
      </c>
      <c r="T73" s="1215"/>
      <c r="U73" s="1216" t="s">
        <v>84</v>
      </c>
      <c r="V73" s="562"/>
      <c r="W73" s="1208" t="s">
        <v>656</v>
      </c>
      <c r="X73" s="585" t="str">
        <f>strCheckDate(O74:V74)</f>
        <v/>
      </c>
      <c r="Y73" s="589"/>
      <c r="Z73" s="589" t="str">
        <f t="shared" si="2"/>
        <v/>
      </c>
      <c r="AA73" s="589"/>
      <c r="AB73" s="589"/>
      <c r="AC73" s="589"/>
      <c r="AD73" s="585"/>
      <c r="AE73" s="585"/>
      <c r="AF73" s="585"/>
      <c r="AG73" s="585"/>
      <c r="AH73" s="585"/>
      <c r="AI73" s="585"/>
      <c r="AJ73" s="585"/>
    </row>
    <row r="74" spans="1:36" s="523" customFormat="1" ht="14.25" hidden="1" customHeight="1">
      <c r="A74" s="1209"/>
      <c r="B74" s="1209"/>
      <c r="C74" s="1209"/>
      <c r="D74" s="1209"/>
      <c r="E74" s="1209"/>
      <c r="F74" s="1209"/>
      <c r="G74" s="883"/>
      <c r="H74" s="883"/>
      <c r="I74" s="1209"/>
      <c r="J74" s="1209"/>
      <c r="K74" s="891"/>
      <c r="L74" s="600"/>
      <c r="M74" s="646"/>
      <c r="N74" s="646"/>
      <c r="O74" s="562"/>
      <c r="P74" s="562"/>
      <c r="Q74" s="584" t="str">
        <f>R73 &amp; "-" &amp; T73</f>
        <v>-</v>
      </c>
      <c r="R74" s="1215"/>
      <c r="S74" s="1216"/>
      <c r="T74" s="1215"/>
      <c r="U74" s="1216"/>
      <c r="V74" s="562"/>
      <c r="W74" s="1208"/>
      <c r="X74" s="585"/>
      <c r="Y74" s="589"/>
      <c r="Z74" s="589" t="str">
        <f t="shared" si="2"/>
        <v/>
      </c>
      <c r="AA74" s="589"/>
      <c r="AB74" s="589"/>
      <c r="AC74" s="589"/>
      <c r="AD74" s="585"/>
      <c r="AE74" s="585"/>
      <c r="AF74" s="585"/>
      <c r="AG74" s="585"/>
      <c r="AH74" s="585"/>
      <c r="AI74" s="585"/>
      <c r="AJ74" s="585"/>
    </row>
    <row r="75" spans="1:36" s="523" customFormat="1" ht="15" customHeight="1">
      <c r="A75" s="1209"/>
      <c r="B75" s="1209"/>
      <c r="C75" s="1209"/>
      <c r="D75" s="1209"/>
      <c r="E75" s="1209"/>
      <c r="F75" s="1209"/>
      <c r="G75" s="885"/>
      <c r="H75" s="883"/>
      <c r="I75" s="1209"/>
      <c r="J75" s="1209"/>
      <c r="K75" s="890"/>
      <c r="L75" s="538"/>
      <c r="M75" s="557" t="s">
        <v>25</v>
      </c>
      <c r="N75" s="564"/>
      <c r="O75" s="564"/>
      <c r="P75" s="564"/>
      <c r="Q75" s="564"/>
      <c r="R75" s="564"/>
      <c r="S75" s="564"/>
      <c r="T75" s="564"/>
      <c r="U75" s="564"/>
      <c r="V75" s="560"/>
      <c r="W75" s="1208"/>
      <c r="X75" s="585"/>
      <c r="Y75" s="589"/>
      <c r="Z75" s="589" t="str">
        <f t="shared" si="2"/>
        <v>Добавить вид теплоносителя (параметры теплоносителя)</v>
      </c>
      <c r="AA75" s="589"/>
      <c r="AB75" s="589"/>
      <c r="AC75" s="589"/>
      <c r="AD75" s="585"/>
      <c r="AE75" s="585"/>
      <c r="AF75" s="585"/>
      <c r="AG75" s="585"/>
      <c r="AH75" s="585"/>
      <c r="AI75" s="585"/>
      <c r="AJ75" s="585"/>
    </row>
    <row r="76" spans="1:36" s="523" customFormat="1" ht="15" customHeight="1">
      <c r="A76" s="1209"/>
      <c r="B76" s="1209"/>
      <c r="C76" s="1209"/>
      <c r="D76" s="1209"/>
      <c r="E76" s="1209"/>
      <c r="F76" s="885"/>
      <c r="G76" s="885"/>
      <c r="H76" s="883"/>
      <c r="I76" s="1209"/>
      <c r="J76" s="885"/>
      <c r="K76" s="890"/>
      <c r="L76" s="538"/>
      <c r="M76" s="556" t="s">
        <v>11</v>
      </c>
      <c r="N76" s="564"/>
      <c r="O76" s="564"/>
      <c r="P76" s="564"/>
      <c r="Q76" s="564"/>
      <c r="R76" s="564"/>
      <c r="S76" s="564"/>
      <c r="T76" s="564"/>
      <c r="U76" s="563"/>
      <c r="V76" s="564"/>
      <c r="W76" s="665"/>
      <c r="X76" s="585"/>
      <c r="Y76" s="589"/>
      <c r="Z76" s="589" t="str">
        <f t="shared" si="2"/>
        <v>Добавить группу потребителей</v>
      </c>
      <c r="AA76" s="589"/>
      <c r="AB76" s="589"/>
      <c r="AC76" s="589"/>
      <c r="AD76" s="585"/>
      <c r="AE76" s="585"/>
      <c r="AF76" s="585"/>
      <c r="AG76" s="585"/>
      <c r="AH76" s="585"/>
      <c r="AI76" s="585"/>
      <c r="AJ76" s="585"/>
    </row>
    <row r="77" spans="1:36" s="523" customFormat="1" ht="15" customHeight="1">
      <c r="A77" s="1209"/>
      <c r="B77" s="1209"/>
      <c r="C77" s="1209"/>
      <c r="D77" s="1209"/>
      <c r="E77" s="889"/>
      <c r="F77" s="885"/>
      <c r="G77" s="885"/>
      <c r="H77" s="885"/>
      <c r="I77" s="881"/>
      <c r="J77" s="878"/>
      <c r="K77" s="888"/>
      <c r="L77" s="538"/>
      <c r="M77" s="551" t="s">
        <v>12</v>
      </c>
      <c r="N77" s="564"/>
      <c r="O77" s="564"/>
      <c r="P77" s="564"/>
      <c r="Q77" s="564"/>
      <c r="R77" s="564"/>
      <c r="S77" s="564"/>
      <c r="T77" s="564"/>
      <c r="U77" s="563"/>
      <c r="V77" s="564"/>
      <c r="W77" s="665"/>
      <c r="X77" s="585"/>
      <c r="Y77" s="589"/>
      <c r="Z77" s="589" t="str">
        <f t="shared" si="2"/>
        <v>Добавить схему подключения</v>
      </c>
      <c r="AA77" s="589"/>
      <c r="AB77" s="589"/>
      <c r="AC77" s="589"/>
      <c r="AD77" s="585"/>
      <c r="AE77" s="585"/>
      <c r="AF77" s="585"/>
      <c r="AG77" s="585"/>
      <c r="AH77" s="585"/>
      <c r="AI77" s="585"/>
      <c r="AJ77" s="585"/>
    </row>
    <row r="78" spans="1:36" s="523" customFormat="1" ht="15" customHeight="1">
      <c r="A78" s="1209"/>
      <c r="B78" s="1209"/>
      <c r="C78" s="1209"/>
      <c r="D78" s="889"/>
      <c r="E78" s="889"/>
      <c r="F78" s="885"/>
      <c r="G78" s="885"/>
      <c r="H78" s="885"/>
      <c r="I78" s="881"/>
      <c r="J78" s="878"/>
      <c r="K78" s="888"/>
      <c r="L78" s="538"/>
      <c r="M78" s="550" t="s">
        <v>17</v>
      </c>
      <c r="N78" s="564"/>
      <c r="O78" s="564"/>
      <c r="P78" s="564"/>
      <c r="Q78" s="564"/>
      <c r="R78" s="564"/>
      <c r="S78" s="564"/>
      <c r="T78" s="564"/>
      <c r="U78" s="563"/>
      <c r="V78" s="564"/>
      <c r="W78" s="665"/>
      <c r="X78" s="585"/>
      <c r="Y78" s="589"/>
      <c r="Z78" s="589" t="str">
        <f t="shared" si="2"/>
        <v>Добавить источник тепловой энергии</v>
      </c>
      <c r="AA78" s="589"/>
      <c r="AB78" s="589"/>
      <c r="AC78" s="589"/>
      <c r="AD78" s="585"/>
      <c r="AE78" s="585"/>
      <c r="AF78" s="585"/>
      <c r="AG78" s="585"/>
      <c r="AH78" s="585"/>
      <c r="AI78" s="585"/>
      <c r="AJ78" s="585"/>
    </row>
    <row r="79" spans="1:36" s="523" customFormat="1" ht="15" customHeight="1">
      <c r="A79" s="1209"/>
      <c r="B79" s="1209"/>
      <c r="C79" s="889"/>
      <c r="D79" s="889"/>
      <c r="E79" s="889"/>
      <c r="F79" s="889"/>
      <c r="G79" s="894"/>
      <c r="H79" s="881"/>
      <c r="I79" s="892"/>
      <c r="J79" s="878"/>
      <c r="K79" s="893"/>
      <c r="L79" s="538"/>
      <c r="M79" s="549" t="s">
        <v>18</v>
      </c>
      <c r="N79" s="564"/>
      <c r="O79" s="564"/>
      <c r="P79" s="564"/>
      <c r="Q79" s="564"/>
      <c r="R79" s="564"/>
      <c r="S79" s="564"/>
      <c r="T79" s="564"/>
      <c r="U79" s="563"/>
      <c r="V79" s="564"/>
      <c r="W79" s="665"/>
      <c r="X79" s="585"/>
      <c r="Y79" s="589"/>
      <c r="Z79" s="589" t="str">
        <f t="shared" si="2"/>
        <v>Добавить наименование системы теплоснабжения</v>
      </c>
      <c r="AA79" s="589"/>
      <c r="AB79" s="589"/>
      <c r="AC79" s="589"/>
      <c r="AD79" s="585"/>
      <c r="AE79" s="585"/>
      <c r="AF79" s="585"/>
      <c r="AG79" s="585"/>
      <c r="AH79" s="585"/>
      <c r="AI79" s="585"/>
      <c r="AJ79" s="585"/>
    </row>
    <row r="80" spans="1:36" s="523" customFormat="1" ht="15" customHeight="1">
      <c r="A80" s="1209"/>
      <c r="B80" s="889"/>
      <c r="C80" s="889"/>
      <c r="D80" s="889"/>
      <c r="E80" s="889"/>
      <c r="F80" s="889"/>
      <c r="G80" s="894"/>
      <c r="H80" s="881"/>
      <c r="I80" s="881"/>
      <c r="J80" s="878"/>
      <c r="K80" s="888"/>
      <c r="L80" s="538"/>
      <c r="M80" s="558" t="s">
        <v>19</v>
      </c>
      <c r="N80" s="564"/>
      <c r="O80" s="564"/>
      <c r="P80" s="564"/>
      <c r="Q80" s="564"/>
      <c r="R80" s="564"/>
      <c r="S80" s="564"/>
      <c r="T80" s="564"/>
      <c r="U80" s="563"/>
      <c r="V80" s="564"/>
      <c r="W80" s="665"/>
      <c r="X80" s="585"/>
      <c r="Y80" s="589"/>
      <c r="Z80" s="589" t="str">
        <f t="shared" si="2"/>
        <v>Добавить территорию действия тарифа</v>
      </c>
      <c r="AA80" s="589"/>
      <c r="AB80" s="589"/>
      <c r="AC80" s="589"/>
      <c r="AD80" s="585"/>
      <c r="AE80" s="585"/>
      <c r="AF80" s="585"/>
      <c r="AG80" s="585"/>
      <c r="AH80" s="585"/>
      <c r="AI80" s="585"/>
      <c r="AJ80" s="585"/>
    </row>
    <row r="81" spans="1:71" s="522" customFormat="1" ht="15" customHeight="1">
      <c r="A81" s="877"/>
      <c r="B81" s="877"/>
      <c r="C81" s="877"/>
      <c r="D81" s="877"/>
      <c r="E81" s="877"/>
      <c r="F81" s="877"/>
      <c r="G81" s="877"/>
      <c r="H81" s="877"/>
      <c r="I81" s="877"/>
      <c r="J81" s="877"/>
      <c r="K81" s="877"/>
      <c r="L81" s="492"/>
      <c r="M81" s="565" t="s">
        <v>309</v>
      </c>
      <c r="N81" s="564"/>
      <c r="O81" s="564"/>
      <c r="P81" s="564"/>
      <c r="Q81" s="564"/>
      <c r="R81" s="564"/>
      <c r="S81" s="564"/>
      <c r="T81" s="564"/>
      <c r="U81" s="563"/>
      <c r="V81" s="765"/>
      <c r="W81" s="765"/>
      <c r="X81" s="765"/>
      <c r="Y81" s="765"/>
      <c r="Z81" s="765"/>
      <c r="AA81" s="765"/>
      <c r="AB81" s="764"/>
      <c r="AC81" s="765"/>
      <c r="AD81" s="665"/>
      <c r="AE81" s="587"/>
      <c r="AF81" s="587"/>
      <c r="AG81" s="587"/>
      <c r="AH81" s="587"/>
    </row>
    <row r="82" spans="1:71" ht="18.75" customHeight="1">
      <c r="X82" s="204"/>
      <c r="Y82" s="204"/>
      <c r="Z82" s="204"/>
      <c r="AA82" s="204"/>
      <c r="AB82" s="204"/>
      <c r="AC82" s="204"/>
      <c r="AD82" s="204"/>
      <c r="AE82" s="204"/>
      <c r="AF82" s="204"/>
      <c r="AG82" s="204"/>
      <c r="AH82" s="204"/>
      <c r="AI82" s="204"/>
      <c r="AJ82" s="204"/>
    </row>
    <row r="83" spans="1:71" s="35" customFormat="1" ht="17.100000000000001" customHeight="1">
      <c r="A83" s="35" t="s">
        <v>13</v>
      </c>
      <c r="C83" s="35" t="s">
        <v>51</v>
      </c>
      <c r="V83" s="158"/>
      <c r="X83" s="216"/>
      <c r="Y83" s="216"/>
      <c r="Z83" s="216"/>
      <c r="AA83" s="216"/>
      <c r="AB83" s="216"/>
      <c r="AC83" s="216"/>
      <c r="AD83" s="216"/>
      <c r="AE83" s="216"/>
      <c r="AF83" s="216"/>
      <c r="AG83" s="216"/>
      <c r="AH83" s="216"/>
      <c r="AI83" s="216"/>
      <c r="AJ83" s="216"/>
    </row>
    <row r="84" spans="1:71"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71" s="523" customFormat="1" ht="22.5">
      <c r="A85" s="1209">
        <v>1</v>
      </c>
      <c r="B85" s="919"/>
      <c r="C85" s="919"/>
      <c r="D85" s="919"/>
      <c r="E85" s="920"/>
      <c r="F85" s="921"/>
      <c r="G85" s="919"/>
      <c r="H85" s="919"/>
      <c r="I85" s="922"/>
      <c r="J85" s="917"/>
      <c r="K85" s="926">
        <v>1</v>
      </c>
      <c r="L85" s="593">
        <f>mergeValue(A85)</f>
        <v>1</v>
      </c>
      <c r="M85" s="641" t="s">
        <v>20</v>
      </c>
      <c r="N85" s="580"/>
      <c r="O85" s="1288"/>
      <c r="P85" s="1289"/>
      <c r="Q85" s="1289"/>
      <c r="R85" s="1289"/>
      <c r="S85" s="1289"/>
      <c r="T85" s="1289"/>
      <c r="U85" s="1289"/>
      <c r="V85" s="1289"/>
      <c r="W85" s="1289"/>
      <c r="X85" s="1289"/>
      <c r="Y85" s="1289"/>
      <c r="Z85" s="1289"/>
      <c r="AA85" s="1289"/>
      <c r="AB85" s="1289"/>
      <c r="AC85" s="1289"/>
      <c r="AD85" s="1289"/>
      <c r="AE85" s="1289"/>
      <c r="AF85" s="1289"/>
      <c r="AG85" s="1289"/>
      <c r="AH85" s="1289"/>
      <c r="AI85" s="1289"/>
      <c r="AJ85" s="1289"/>
      <c r="AK85" s="1289"/>
      <c r="AL85" s="1289"/>
      <c r="AM85" s="1289"/>
      <c r="AN85" s="1289"/>
      <c r="AO85" s="1289"/>
      <c r="AP85" s="1289"/>
      <c r="AQ85" s="1289"/>
      <c r="AR85" s="1289"/>
      <c r="AS85" s="1289"/>
      <c r="AT85" s="1289"/>
      <c r="AU85" s="1289"/>
      <c r="AV85" s="1289"/>
      <c r="AW85" s="1289"/>
      <c r="AX85" s="1289"/>
      <c r="AY85" s="1289"/>
      <c r="AZ85" s="1289"/>
      <c r="BA85" s="1289"/>
      <c r="BB85" s="1289"/>
      <c r="BC85" s="1289"/>
      <c r="BD85" s="1289"/>
      <c r="BE85" s="1290"/>
      <c r="BF85" s="630" t="s">
        <v>659</v>
      </c>
      <c r="BG85" s="585"/>
      <c r="BH85" s="585"/>
      <c r="BI85" s="585"/>
      <c r="BJ85" s="585"/>
      <c r="BK85" s="585"/>
      <c r="BL85" s="585"/>
      <c r="BM85" s="585"/>
      <c r="BN85" s="585"/>
      <c r="BO85" s="585"/>
      <c r="BP85" s="585"/>
      <c r="BQ85" s="585"/>
      <c r="BR85" s="585"/>
    </row>
    <row r="86" spans="1:71" s="523" customFormat="1" ht="22.5">
      <c r="A86" s="1209"/>
      <c r="B86" s="1209">
        <v>1</v>
      </c>
      <c r="C86" s="919"/>
      <c r="D86" s="919"/>
      <c r="E86" s="921"/>
      <c r="F86" s="921"/>
      <c r="G86" s="919"/>
      <c r="H86" s="919"/>
      <c r="I86" s="916"/>
      <c r="J86" s="915"/>
      <c r="K86" s="926">
        <v>1</v>
      </c>
      <c r="L86" s="593" t="str">
        <f>mergeValue(A86) &amp;"."&amp; mergeValue(B86)</f>
        <v>1.1</v>
      </c>
      <c r="M86" s="546" t="s">
        <v>16</v>
      </c>
      <c r="N86" s="580"/>
      <c r="O86" s="1288"/>
      <c r="P86" s="1289"/>
      <c r="Q86" s="1289"/>
      <c r="R86" s="1289"/>
      <c r="S86" s="1289"/>
      <c r="T86" s="1289"/>
      <c r="U86" s="1289"/>
      <c r="V86" s="1289"/>
      <c r="W86" s="1289"/>
      <c r="X86" s="1289"/>
      <c r="Y86" s="1289"/>
      <c r="Z86" s="1289"/>
      <c r="AA86" s="1289"/>
      <c r="AB86" s="1289"/>
      <c r="AC86" s="1289"/>
      <c r="AD86" s="1289"/>
      <c r="AE86" s="1289"/>
      <c r="AF86" s="1289"/>
      <c r="AG86" s="1289"/>
      <c r="AH86" s="1289"/>
      <c r="AI86" s="1289"/>
      <c r="AJ86" s="1289"/>
      <c r="AK86" s="1289"/>
      <c r="AL86" s="1289"/>
      <c r="AM86" s="1289"/>
      <c r="AN86" s="1289"/>
      <c r="AO86" s="1289"/>
      <c r="AP86" s="1289"/>
      <c r="AQ86" s="1289"/>
      <c r="AR86" s="1289"/>
      <c r="AS86" s="1289"/>
      <c r="AT86" s="1289"/>
      <c r="AU86" s="1289"/>
      <c r="AV86" s="1289"/>
      <c r="AW86" s="1289"/>
      <c r="AX86" s="1289"/>
      <c r="AY86" s="1289"/>
      <c r="AZ86" s="1289"/>
      <c r="BA86" s="1289"/>
      <c r="BB86" s="1289"/>
      <c r="BC86" s="1289"/>
      <c r="BD86" s="1289"/>
      <c r="BE86" s="1290"/>
      <c r="BF86" s="630" t="s">
        <v>478</v>
      </c>
      <c r="BG86" s="585"/>
      <c r="BH86" s="585"/>
      <c r="BI86" s="585"/>
      <c r="BJ86" s="585"/>
      <c r="BK86" s="585"/>
      <c r="BL86" s="585"/>
      <c r="BM86" s="585"/>
      <c r="BN86" s="585"/>
      <c r="BO86" s="585"/>
      <c r="BP86" s="585"/>
      <c r="BQ86" s="585"/>
      <c r="BR86" s="585"/>
    </row>
    <row r="87" spans="1:71" s="523" customFormat="1" ht="22.5">
      <c r="A87" s="1209"/>
      <c r="B87" s="1209"/>
      <c r="C87" s="1209">
        <v>1</v>
      </c>
      <c r="D87" s="919"/>
      <c r="E87" s="921"/>
      <c r="F87" s="921"/>
      <c r="G87" s="919"/>
      <c r="H87" s="919"/>
      <c r="I87" s="923"/>
      <c r="J87" s="915"/>
      <c r="K87" s="926">
        <v>1</v>
      </c>
      <c r="L87" s="593" t="str">
        <f>mergeValue(A87) &amp;"."&amp; mergeValue(B87)&amp;"."&amp; mergeValue(C87)</f>
        <v>1.1.1</v>
      </c>
      <c r="M87" s="547" t="s">
        <v>7</v>
      </c>
      <c r="N87" s="580"/>
      <c r="O87" s="1288"/>
      <c r="P87" s="1289"/>
      <c r="Q87" s="1289"/>
      <c r="R87" s="1289"/>
      <c r="S87" s="1289"/>
      <c r="T87" s="1289"/>
      <c r="U87" s="1289"/>
      <c r="V87" s="1289"/>
      <c r="W87" s="1289"/>
      <c r="X87" s="1289"/>
      <c r="Y87" s="1289"/>
      <c r="Z87" s="1289"/>
      <c r="AA87" s="1289"/>
      <c r="AB87" s="1289"/>
      <c r="AC87" s="1289"/>
      <c r="AD87" s="1289"/>
      <c r="AE87" s="1289"/>
      <c r="AF87" s="1289"/>
      <c r="AG87" s="1289"/>
      <c r="AH87" s="1289"/>
      <c r="AI87" s="1289"/>
      <c r="AJ87" s="1289"/>
      <c r="AK87" s="1289"/>
      <c r="AL87" s="1289"/>
      <c r="AM87" s="1289"/>
      <c r="AN87" s="1289"/>
      <c r="AO87" s="1289"/>
      <c r="AP87" s="1289"/>
      <c r="AQ87" s="1289"/>
      <c r="AR87" s="1289"/>
      <c r="AS87" s="1289"/>
      <c r="AT87" s="1289"/>
      <c r="AU87" s="1289"/>
      <c r="AV87" s="1289"/>
      <c r="AW87" s="1289"/>
      <c r="AX87" s="1289"/>
      <c r="AY87" s="1289"/>
      <c r="AZ87" s="1289"/>
      <c r="BA87" s="1289"/>
      <c r="BB87" s="1289"/>
      <c r="BC87" s="1289"/>
      <c r="BD87" s="1289"/>
      <c r="BE87" s="1290"/>
      <c r="BF87" s="630" t="s">
        <v>634</v>
      </c>
      <c r="BG87" s="585"/>
      <c r="BH87" s="585"/>
      <c r="BI87" s="585"/>
      <c r="BJ87" s="585"/>
      <c r="BK87" s="585"/>
      <c r="BL87" s="585"/>
      <c r="BM87" s="585"/>
      <c r="BN87" s="585"/>
      <c r="BO87" s="585"/>
      <c r="BP87" s="585"/>
      <c r="BQ87" s="585"/>
      <c r="BR87" s="585"/>
    </row>
    <row r="88" spans="1:71" s="523" customFormat="1" ht="22.5">
      <c r="A88" s="1209"/>
      <c r="B88" s="1209"/>
      <c r="C88" s="1209"/>
      <c r="D88" s="1209">
        <v>1</v>
      </c>
      <c r="E88" s="921"/>
      <c r="F88" s="921"/>
      <c r="G88" s="919"/>
      <c r="H88" s="919"/>
      <c r="I88" s="1209">
        <v>1</v>
      </c>
      <c r="J88" s="915"/>
      <c r="K88" s="926">
        <v>1</v>
      </c>
      <c r="L88" s="593" t="str">
        <f>mergeValue(A88) &amp;"."&amp; mergeValue(B88)&amp;"."&amp; mergeValue(C88)&amp;"."&amp; mergeValue(D88)</f>
        <v>1.1.1.1</v>
      </c>
      <c r="M88" s="548" t="s">
        <v>22</v>
      </c>
      <c r="N88" s="580"/>
      <c r="O88" s="1288"/>
      <c r="P88" s="1289"/>
      <c r="Q88" s="1289"/>
      <c r="R88" s="1289"/>
      <c r="S88" s="1289"/>
      <c r="T88" s="1289"/>
      <c r="U88" s="1289"/>
      <c r="V88" s="1289"/>
      <c r="W88" s="1289"/>
      <c r="X88" s="1289"/>
      <c r="Y88" s="1289"/>
      <c r="Z88" s="1289"/>
      <c r="AA88" s="1289"/>
      <c r="AB88" s="1289"/>
      <c r="AC88" s="1289"/>
      <c r="AD88" s="1289"/>
      <c r="AE88" s="1289"/>
      <c r="AF88" s="1289"/>
      <c r="AG88" s="1289"/>
      <c r="AH88" s="1289"/>
      <c r="AI88" s="1289"/>
      <c r="AJ88" s="1289"/>
      <c r="AK88" s="1289"/>
      <c r="AL88" s="1289"/>
      <c r="AM88" s="1289"/>
      <c r="AN88" s="1289"/>
      <c r="AO88" s="1289"/>
      <c r="AP88" s="1289"/>
      <c r="AQ88" s="1289"/>
      <c r="AR88" s="1289"/>
      <c r="AS88" s="1289"/>
      <c r="AT88" s="1289"/>
      <c r="AU88" s="1289"/>
      <c r="AV88" s="1289"/>
      <c r="AW88" s="1289"/>
      <c r="AX88" s="1289"/>
      <c r="AY88" s="1289"/>
      <c r="AZ88" s="1289"/>
      <c r="BA88" s="1289"/>
      <c r="BB88" s="1289"/>
      <c r="BC88" s="1289"/>
      <c r="BD88" s="1289"/>
      <c r="BE88" s="1290"/>
      <c r="BF88" s="630" t="s">
        <v>635</v>
      </c>
      <c r="BG88" s="585"/>
      <c r="BH88" s="585"/>
      <c r="BI88" s="585"/>
      <c r="BJ88" s="585"/>
      <c r="BK88" s="585"/>
      <c r="BL88" s="585"/>
      <c r="BM88" s="585"/>
      <c r="BN88" s="585"/>
      <c r="BO88" s="585"/>
      <c r="BP88" s="585"/>
      <c r="BQ88" s="585"/>
      <c r="BR88" s="585"/>
    </row>
    <row r="89" spans="1:71" s="523" customFormat="1" ht="11.25" hidden="1" customHeight="1">
      <c r="A89" s="1209"/>
      <c r="B89" s="1209"/>
      <c r="C89" s="1209"/>
      <c r="D89" s="1209"/>
      <c r="E89" s="1209">
        <v>1</v>
      </c>
      <c r="F89" s="921"/>
      <c r="G89" s="919"/>
      <c r="H89" s="919"/>
      <c r="I89" s="1209"/>
      <c r="J89" s="921"/>
      <c r="K89" s="926">
        <v>1</v>
      </c>
      <c r="L89" s="593"/>
      <c r="M89" s="554"/>
      <c r="N89" s="581"/>
      <c r="O89" s="1291"/>
      <c r="P89" s="1292"/>
      <c r="Q89" s="1292"/>
      <c r="R89" s="1292"/>
      <c r="S89" s="1292"/>
      <c r="T89" s="1292"/>
      <c r="U89" s="1292"/>
      <c r="V89" s="1292"/>
      <c r="W89" s="1292"/>
      <c r="X89" s="1292"/>
      <c r="Y89" s="1292"/>
      <c r="Z89" s="1292"/>
      <c r="AA89" s="1292"/>
      <c r="AB89" s="1292"/>
      <c r="AC89" s="1292"/>
      <c r="AD89" s="1292"/>
      <c r="AE89" s="1292"/>
      <c r="AF89" s="1292"/>
      <c r="AG89" s="1292"/>
      <c r="AH89" s="1292"/>
      <c r="AI89" s="1292"/>
      <c r="AJ89" s="1292"/>
      <c r="AK89" s="1292"/>
      <c r="AL89" s="1292"/>
      <c r="AM89" s="1292"/>
      <c r="AN89" s="1292"/>
      <c r="AO89" s="1292"/>
      <c r="AP89" s="1292"/>
      <c r="AQ89" s="1292"/>
      <c r="AR89" s="1292"/>
      <c r="AS89" s="1292"/>
      <c r="AT89" s="1292"/>
      <c r="AU89" s="1292"/>
      <c r="AV89" s="1292"/>
      <c r="AW89" s="1292"/>
      <c r="AX89" s="1292"/>
      <c r="AY89" s="1292"/>
      <c r="AZ89" s="1292"/>
      <c r="BA89" s="1292"/>
      <c r="BB89" s="1292"/>
      <c r="BC89" s="1292"/>
      <c r="BD89" s="1292"/>
      <c r="BE89" s="1293"/>
      <c r="BF89" s="559"/>
      <c r="BG89" s="585"/>
      <c r="BH89" s="585"/>
      <c r="BI89" s="585"/>
      <c r="BJ89" s="585"/>
      <c r="BK89" s="585"/>
      <c r="BL89" s="585"/>
      <c r="BM89" s="585"/>
      <c r="BN89" s="585"/>
      <c r="BO89" s="585"/>
      <c r="BP89" s="585"/>
      <c r="BQ89" s="585"/>
      <c r="BR89" s="585"/>
    </row>
    <row r="90" spans="1:71" s="523" customFormat="1" ht="90">
      <c r="A90" s="1209"/>
      <c r="B90" s="1209"/>
      <c r="C90" s="1209"/>
      <c r="D90" s="1209"/>
      <c r="E90" s="1209"/>
      <c r="F90" s="1209">
        <v>1</v>
      </c>
      <c r="G90" s="919"/>
      <c r="H90" s="919"/>
      <c r="I90" s="1209"/>
      <c r="J90" s="1255"/>
      <c r="K90" s="926">
        <v>1</v>
      </c>
      <c r="L90" s="593" t="str">
        <f>mergeValue(A90) &amp;"."&amp; mergeValue(B90)&amp;"."&amp; mergeValue(C90)&amp;"."&amp; mergeValue(D90)&amp;"."&amp;  mergeValue(F90)</f>
        <v>1.1.1.1.1</v>
      </c>
      <c r="M90" s="554" t="s">
        <v>10</v>
      </c>
      <c r="N90" s="581"/>
      <c r="O90" s="1212"/>
      <c r="P90" s="1213"/>
      <c r="Q90" s="1213"/>
      <c r="R90" s="1213"/>
      <c r="S90" s="1213"/>
      <c r="T90" s="1213"/>
      <c r="U90" s="1213"/>
      <c r="V90" s="1213"/>
      <c r="W90" s="1213"/>
      <c r="X90" s="1213"/>
      <c r="Y90" s="1213"/>
      <c r="Z90" s="1213"/>
      <c r="AA90" s="1213"/>
      <c r="AB90" s="1213"/>
      <c r="AC90" s="1213"/>
      <c r="AD90" s="1213"/>
      <c r="AE90" s="1213"/>
      <c r="AF90" s="1213"/>
      <c r="AG90" s="1213"/>
      <c r="AH90" s="1213"/>
      <c r="AI90" s="1213"/>
      <c r="AJ90" s="1213"/>
      <c r="AK90" s="1213"/>
      <c r="AL90" s="1213"/>
      <c r="AM90" s="1213"/>
      <c r="AN90" s="1213"/>
      <c r="AO90" s="1213"/>
      <c r="AP90" s="1213"/>
      <c r="AQ90" s="1213"/>
      <c r="AR90" s="1213"/>
      <c r="AS90" s="1213"/>
      <c r="AT90" s="1213"/>
      <c r="AU90" s="1213"/>
      <c r="AV90" s="1213"/>
      <c r="AW90" s="1213"/>
      <c r="AX90" s="1213"/>
      <c r="AY90" s="1213"/>
      <c r="AZ90" s="1213"/>
      <c r="BA90" s="1213"/>
      <c r="BB90" s="1213"/>
      <c r="BC90" s="1213"/>
      <c r="BD90" s="1213"/>
      <c r="BE90" s="1214"/>
      <c r="BF90" s="630" t="s">
        <v>636</v>
      </c>
      <c r="BG90" s="585"/>
      <c r="BH90" s="589" t="str">
        <f>strCheckUnique(BI90:BI93)</f>
        <v/>
      </c>
      <c r="BI90" s="585"/>
      <c r="BJ90" s="589"/>
      <c r="BK90" s="585"/>
      <c r="BL90" s="585"/>
      <c r="BM90" s="585"/>
      <c r="BN90" s="585"/>
      <c r="BO90" s="585"/>
      <c r="BP90" s="585"/>
      <c r="BQ90" s="585"/>
      <c r="BR90" s="585"/>
    </row>
    <row r="91" spans="1:71" s="523" customFormat="1" ht="192" customHeight="1">
      <c r="A91" s="1209"/>
      <c r="B91" s="1209"/>
      <c r="C91" s="1209"/>
      <c r="D91" s="1209"/>
      <c r="E91" s="1209"/>
      <c r="F91" s="1209"/>
      <c r="G91" s="919">
        <v>1</v>
      </c>
      <c r="H91" s="919"/>
      <c r="I91" s="1209"/>
      <c r="J91" s="1255"/>
      <c r="K91" s="918"/>
      <c r="L91" s="593" t="str">
        <f>mergeValue(A91) &amp;"."&amp; mergeValue(B91)&amp;"."&amp; mergeValue(C91)&amp;"."&amp; mergeValue(D91)&amp;"."&amp;  mergeValue(F91)&amp;"."&amp;  mergeValue(G91)</f>
        <v>1.1.1.1.1.1</v>
      </c>
      <c r="M91" s="1069"/>
      <c r="N91" s="586"/>
      <c r="O91" s="683"/>
      <c r="P91" s="562"/>
      <c r="Q91" s="562"/>
      <c r="R91" s="1251"/>
      <c r="S91" s="1216" t="s">
        <v>84</v>
      </c>
      <c r="T91" s="1251"/>
      <c r="U91" s="1216" t="s">
        <v>84</v>
      </c>
      <c r="V91" s="683"/>
      <c r="W91" s="763"/>
      <c r="X91" s="763"/>
      <c r="Y91" s="1251"/>
      <c r="Z91" s="1216" t="s">
        <v>84</v>
      </c>
      <c r="AA91" s="1251"/>
      <c r="AB91" s="1216" t="s">
        <v>84</v>
      </c>
      <c r="AC91" s="683"/>
      <c r="AD91" s="763"/>
      <c r="AE91" s="763"/>
      <c r="AF91" s="1251"/>
      <c r="AG91" s="1216" t="s">
        <v>84</v>
      </c>
      <c r="AH91" s="1251"/>
      <c r="AI91" s="1216" t="s">
        <v>84</v>
      </c>
      <c r="AJ91" s="683"/>
      <c r="AK91" s="763"/>
      <c r="AL91" s="763"/>
      <c r="AM91" s="1251"/>
      <c r="AN91" s="1216" t="s">
        <v>84</v>
      </c>
      <c r="AO91" s="1251"/>
      <c r="AP91" s="1216" t="s">
        <v>84</v>
      </c>
      <c r="AQ91" s="683"/>
      <c r="AR91" s="763"/>
      <c r="AS91" s="763"/>
      <c r="AT91" s="1251"/>
      <c r="AU91" s="1216" t="s">
        <v>84</v>
      </c>
      <c r="AV91" s="1251"/>
      <c r="AW91" s="1216" t="s">
        <v>84</v>
      </c>
      <c r="AX91" s="683"/>
      <c r="AY91" s="763"/>
      <c r="AZ91" s="763"/>
      <c r="BA91" s="1251"/>
      <c r="BB91" s="1216" t="s">
        <v>84</v>
      </c>
      <c r="BC91" s="1251"/>
      <c r="BD91" s="1216" t="s">
        <v>85</v>
      </c>
      <c r="BE91" s="537"/>
      <c r="BF91" s="1208" t="s">
        <v>660</v>
      </c>
      <c r="BG91" s="585" t="str">
        <f>strCheckDate(O92:BE92)</f>
        <v/>
      </c>
      <c r="BH91" s="589"/>
      <c r="BI91" s="589" t="str">
        <f>IF(M91="","",M91 )</f>
        <v/>
      </c>
      <c r="BJ91" s="589"/>
      <c r="BK91" s="589"/>
      <c r="BL91" s="589"/>
      <c r="BM91" s="585"/>
      <c r="BN91" s="585"/>
      <c r="BO91" s="585"/>
      <c r="BP91" s="585"/>
      <c r="BQ91" s="585"/>
      <c r="BR91" s="585"/>
    </row>
    <row r="92" spans="1:71" s="523" customFormat="1" ht="11.25" hidden="1" customHeight="1">
      <c r="A92" s="1209"/>
      <c r="B92" s="1209"/>
      <c r="C92" s="1209"/>
      <c r="D92" s="1209"/>
      <c r="E92" s="1209"/>
      <c r="F92" s="1209"/>
      <c r="G92" s="919"/>
      <c r="H92" s="919"/>
      <c r="I92" s="1209"/>
      <c r="J92" s="1255"/>
      <c r="K92" s="926">
        <v>1</v>
      </c>
      <c r="L92" s="600"/>
      <c r="M92" s="646"/>
      <c r="N92" s="586"/>
      <c r="O92" s="562"/>
      <c r="P92" s="562"/>
      <c r="Q92" s="584" t="str">
        <f>R91 &amp; "-" &amp; T91</f>
        <v>-</v>
      </c>
      <c r="R92" s="1251"/>
      <c r="S92" s="1216"/>
      <c r="T92" s="1251"/>
      <c r="U92" s="1216"/>
      <c r="V92" s="763"/>
      <c r="W92" s="763"/>
      <c r="X92" s="769" t="str">
        <f>Y91 &amp; "-" &amp; AA91</f>
        <v>-</v>
      </c>
      <c r="Y92" s="1251"/>
      <c r="Z92" s="1216"/>
      <c r="AA92" s="1251"/>
      <c r="AB92" s="1216"/>
      <c r="AC92" s="763"/>
      <c r="AD92" s="763"/>
      <c r="AE92" s="769" t="str">
        <f>AF91 &amp; "-" &amp; AH91</f>
        <v>-</v>
      </c>
      <c r="AF92" s="1251"/>
      <c r="AG92" s="1216"/>
      <c r="AH92" s="1251"/>
      <c r="AI92" s="1216"/>
      <c r="AJ92" s="763"/>
      <c r="AK92" s="763"/>
      <c r="AL92" s="769" t="str">
        <f>AM91 &amp; "-" &amp; AO91</f>
        <v>-</v>
      </c>
      <c r="AM92" s="1251"/>
      <c r="AN92" s="1216"/>
      <c r="AO92" s="1251"/>
      <c r="AP92" s="1216"/>
      <c r="AQ92" s="763"/>
      <c r="AR92" s="763"/>
      <c r="AS92" s="769" t="str">
        <f>AT91 &amp; "-" &amp; AV91</f>
        <v>-</v>
      </c>
      <c r="AT92" s="1251"/>
      <c r="AU92" s="1216"/>
      <c r="AV92" s="1251"/>
      <c r="AW92" s="1216"/>
      <c r="AX92" s="763"/>
      <c r="AY92" s="763"/>
      <c r="AZ92" s="769" t="str">
        <f>BA91 &amp; "-" &amp; BC91</f>
        <v>-</v>
      </c>
      <c r="BA92" s="1251"/>
      <c r="BB92" s="1216"/>
      <c r="BC92" s="1251"/>
      <c r="BD92" s="1216"/>
      <c r="BE92" s="537"/>
      <c r="BF92" s="1208"/>
      <c r="BG92" s="585"/>
      <c r="BH92" s="589"/>
      <c r="BI92" s="589"/>
      <c r="BJ92" s="589"/>
      <c r="BK92" s="589"/>
      <c r="BL92" s="589"/>
      <c r="BM92" s="585"/>
      <c r="BN92" s="585"/>
      <c r="BO92" s="585"/>
      <c r="BP92" s="585"/>
      <c r="BQ92" s="585"/>
      <c r="BR92" s="585"/>
    </row>
    <row r="93" spans="1:71" s="522" customFormat="1" ht="15" customHeight="1">
      <c r="A93" s="1209"/>
      <c r="B93" s="1209"/>
      <c r="C93" s="1209"/>
      <c r="D93" s="1209"/>
      <c r="E93" s="1209"/>
      <c r="F93" s="1209"/>
      <c r="G93" s="919"/>
      <c r="H93" s="919"/>
      <c r="I93" s="1209"/>
      <c r="J93" s="1255"/>
      <c r="K93" s="926">
        <v>1</v>
      </c>
      <c r="L93" s="538"/>
      <c r="M93" s="556" t="s">
        <v>25</v>
      </c>
      <c r="N93" s="551"/>
      <c r="O93" s="545"/>
      <c r="P93" s="545"/>
      <c r="Q93" s="545"/>
      <c r="R93" s="573"/>
      <c r="S93" s="564"/>
      <c r="T93" s="563"/>
      <c r="U93" s="551"/>
      <c r="V93" s="757"/>
      <c r="W93" s="757"/>
      <c r="X93" s="757"/>
      <c r="Y93" s="766"/>
      <c r="Z93" s="1006"/>
      <c r="AA93" s="1005"/>
      <c r="AB93" s="1001"/>
      <c r="AC93" s="757"/>
      <c r="AD93" s="757"/>
      <c r="AE93" s="757"/>
      <c r="AF93" s="766"/>
      <c r="AG93" s="1006"/>
      <c r="AH93" s="1005"/>
      <c r="AI93" s="1001"/>
      <c r="AJ93" s="757"/>
      <c r="AK93" s="757"/>
      <c r="AL93" s="757"/>
      <c r="AM93" s="766"/>
      <c r="AN93" s="1006"/>
      <c r="AO93" s="1005"/>
      <c r="AP93" s="1001"/>
      <c r="AQ93" s="757"/>
      <c r="AR93" s="757"/>
      <c r="AS93" s="757"/>
      <c r="AT93" s="766"/>
      <c r="AU93" s="1006"/>
      <c r="AV93" s="1005"/>
      <c r="AW93" s="1001"/>
      <c r="AX93" s="757"/>
      <c r="AY93" s="757"/>
      <c r="AZ93" s="757"/>
      <c r="BA93" s="766"/>
      <c r="BB93" s="1006"/>
      <c r="BC93" s="1005"/>
      <c r="BD93" s="1001"/>
      <c r="BE93" s="560"/>
      <c r="BF93" s="1208"/>
      <c r="BG93" s="587"/>
      <c r="BH93" s="587"/>
      <c r="BI93" s="587"/>
      <c r="BJ93" s="587"/>
      <c r="BK93" s="587"/>
      <c r="BL93" s="587"/>
      <c r="BM93" s="587"/>
      <c r="BN93" s="587"/>
      <c r="BO93" s="587"/>
      <c r="BP93" s="587"/>
      <c r="BQ93" s="587"/>
      <c r="BR93" s="587"/>
    </row>
    <row r="94" spans="1:71" s="522" customFormat="1" ht="15" customHeight="1">
      <c r="A94" s="1209"/>
      <c r="B94" s="1209"/>
      <c r="C94" s="1209"/>
      <c r="D94" s="1209"/>
      <c r="E94" s="1209"/>
      <c r="F94" s="921"/>
      <c r="G94" s="921"/>
      <c r="H94" s="919"/>
      <c r="I94" s="1209"/>
      <c r="J94" s="921"/>
      <c r="K94" s="925"/>
      <c r="L94" s="538"/>
      <c r="M94" s="551" t="s">
        <v>11</v>
      </c>
      <c r="N94" s="556"/>
      <c r="O94" s="556"/>
      <c r="P94" s="556"/>
      <c r="Q94" s="556"/>
      <c r="R94" s="556"/>
      <c r="S94" s="556"/>
      <c r="T94" s="556"/>
      <c r="U94" s="556"/>
      <c r="V94" s="556"/>
      <c r="W94" s="556"/>
      <c r="X94" s="556"/>
      <c r="Y94" s="556"/>
      <c r="Z94" s="556"/>
      <c r="AA94" s="556"/>
      <c r="AB94" s="556"/>
      <c r="AC94" s="556"/>
      <c r="AD94" s="556"/>
      <c r="AE94" s="556"/>
      <c r="AF94" s="556"/>
      <c r="AG94" s="556"/>
      <c r="AH94" s="556"/>
      <c r="AI94" s="556"/>
      <c r="AJ94" s="556"/>
      <c r="AK94" s="556"/>
      <c r="AL94" s="556"/>
      <c r="AM94" s="556"/>
      <c r="AN94" s="556"/>
      <c r="AO94" s="556"/>
      <c r="AP94" s="556"/>
      <c r="AQ94" s="556"/>
      <c r="AR94" s="556"/>
      <c r="AS94" s="556"/>
      <c r="AT94" s="556"/>
      <c r="AU94" s="556"/>
      <c r="AV94" s="556"/>
      <c r="AW94" s="556"/>
      <c r="AX94" s="556"/>
      <c r="AY94" s="556"/>
      <c r="AZ94" s="556"/>
      <c r="BA94" s="556"/>
      <c r="BB94" s="556"/>
      <c r="BC94" s="556"/>
      <c r="BD94" s="556"/>
      <c r="BE94" s="556"/>
      <c r="BF94" s="560"/>
      <c r="BG94" s="587"/>
      <c r="BH94" s="587"/>
      <c r="BI94" s="587"/>
      <c r="BJ94" s="587"/>
      <c r="BK94" s="587"/>
      <c r="BL94" s="587"/>
      <c r="BM94" s="587"/>
      <c r="BN94" s="587"/>
      <c r="BO94" s="587"/>
      <c r="BP94" s="587"/>
      <c r="BQ94" s="587"/>
      <c r="BR94" s="587"/>
      <c r="BS94" s="587"/>
    </row>
    <row r="95" spans="1:71" s="522" customFormat="1" ht="15" hidden="1" customHeight="1">
      <c r="A95" s="1209"/>
      <c r="B95" s="1209"/>
      <c r="C95" s="1209"/>
      <c r="D95" s="1209"/>
      <c r="E95" s="921"/>
      <c r="F95" s="921"/>
      <c r="G95" s="921"/>
      <c r="H95" s="919"/>
      <c r="I95" s="1209"/>
      <c r="J95" s="921"/>
      <c r="K95" s="925"/>
      <c r="L95" s="538"/>
      <c r="M95" s="551"/>
      <c r="N95" s="556"/>
      <c r="O95" s="556"/>
      <c r="P95" s="556"/>
      <c r="Q95" s="556"/>
      <c r="R95" s="556"/>
      <c r="S95" s="556"/>
      <c r="T95" s="556"/>
      <c r="U95" s="556"/>
      <c r="V95" s="556"/>
      <c r="W95" s="556"/>
      <c r="X95" s="556"/>
      <c r="Y95" s="556"/>
      <c r="Z95" s="556"/>
      <c r="AA95" s="556"/>
      <c r="AB95" s="556"/>
      <c r="AC95" s="556"/>
      <c r="AD95" s="556"/>
      <c r="AE95" s="556"/>
      <c r="AF95" s="556"/>
      <c r="AG95" s="556"/>
      <c r="AH95" s="556"/>
      <c r="AI95" s="556"/>
      <c r="AJ95" s="556"/>
      <c r="AK95" s="556"/>
      <c r="AL95" s="556"/>
      <c r="AM95" s="556"/>
      <c r="AN95" s="556"/>
      <c r="AO95" s="556"/>
      <c r="AP95" s="556"/>
      <c r="AQ95" s="556"/>
      <c r="AR95" s="556"/>
      <c r="AS95" s="556"/>
      <c r="AT95" s="556"/>
      <c r="AU95" s="556"/>
      <c r="AV95" s="556"/>
      <c r="AW95" s="556"/>
      <c r="AX95" s="556"/>
      <c r="AY95" s="556"/>
      <c r="AZ95" s="556"/>
      <c r="BA95" s="556"/>
      <c r="BB95" s="556"/>
      <c r="BC95" s="556"/>
      <c r="BD95" s="556"/>
      <c r="BE95" s="556"/>
      <c r="BF95" s="560"/>
      <c r="BG95" s="587"/>
      <c r="BH95" s="587"/>
      <c r="BI95" s="587"/>
      <c r="BJ95" s="587"/>
      <c r="BK95" s="587"/>
      <c r="BL95" s="587"/>
      <c r="BM95" s="587"/>
      <c r="BN95" s="587"/>
      <c r="BO95" s="587"/>
      <c r="BP95" s="587"/>
      <c r="BQ95" s="587"/>
      <c r="BR95" s="587"/>
      <c r="BS95" s="587"/>
    </row>
    <row r="96" spans="1:71" s="522" customFormat="1" ht="15" customHeight="1">
      <c r="A96" s="1209"/>
      <c r="B96" s="1209"/>
      <c r="C96" s="1209"/>
      <c r="D96" s="924"/>
      <c r="E96" s="924"/>
      <c r="F96" s="921"/>
      <c r="G96" s="919"/>
      <c r="H96" s="919"/>
      <c r="I96" s="917"/>
      <c r="J96" s="914"/>
      <c r="K96" s="926">
        <v>1</v>
      </c>
      <c r="L96" s="538"/>
      <c r="M96" s="550" t="s">
        <v>17</v>
      </c>
      <c r="N96" s="549"/>
      <c r="O96" s="545"/>
      <c r="P96" s="545"/>
      <c r="Q96" s="545"/>
      <c r="R96" s="573"/>
      <c r="S96" s="564"/>
      <c r="T96" s="563"/>
      <c r="U96" s="549"/>
      <c r="V96" s="757"/>
      <c r="W96" s="757"/>
      <c r="X96" s="757"/>
      <c r="Y96" s="766"/>
      <c r="Z96" s="1006"/>
      <c r="AA96" s="1005"/>
      <c r="AB96" s="999"/>
      <c r="AC96" s="757"/>
      <c r="AD96" s="757"/>
      <c r="AE96" s="757"/>
      <c r="AF96" s="766"/>
      <c r="AG96" s="1006"/>
      <c r="AH96" s="1005"/>
      <c r="AI96" s="999"/>
      <c r="AJ96" s="757"/>
      <c r="AK96" s="757"/>
      <c r="AL96" s="757"/>
      <c r="AM96" s="766"/>
      <c r="AN96" s="1006"/>
      <c r="AO96" s="1005"/>
      <c r="AP96" s="999"/>
      <c r="AQ96" s="757"/>
      <c r="AR96" s="757"/>
      <c r="AS96" s="757"/>
      <c r="AT96" s="766"/>
      <c r="AU96" s="1006"/>
      <c r="AV96" s="1005"/>
      <c r="AW96" s="999"/>
      <c r="AX96" s="757"/>
      <c r="AY96" s="757"/>
      <c r="AZ96" s="757"/>
      <c r="BA96" s="766"/>
      <c r="BB96" s="1006"/>
      <c r="BC96" s="1005"/>
      <c r="BD96" s="999"/>
      <c r="BE96" s="564"/>
      <c r="BF96" s="560"/>
      <c r="BG96" s="587"/>
      <c r="BH96" s="587"/>
      <c r="BI96" s="587"/>
      <c r="BJ96" s="587"/>
      <c r="BK96" s="587"/>
      <c r="BL96" s="587"/>
      <c r="BM96" s="587"/>
      <c r="BN96" s="587"/>
      <c r="BO96" s="587"/>
      <c r="BP96" s="587"/>
      <c r="BQ96" s="587"/>
      <c r="BR96" s="587"/>
    </row>
    <row r="97" spans="1:70" s="522" customFormat="1" ht="15" customHeight="1">
      <c r="A97" s="1209"/>
      <c r="B97" s="1209"/>
      <c r="C97" s="924"/>
      <c r="D97" s="924"/>
      <c r="E97" s="924"/>
      <c r="F97" s="924"/>
      <c r="G97" s="919"/>
      <c r="H97" s="919"/>
      <c r="I97" s="927"/>
      <c r="J97" s="914"/>
      <c r="K97" s="926">
        <v>1</v>
      </c>
      <c r="L97" s="538"/>
      <c r="M97" s="549" t="s">
        <v>18</v>
      </c>
      <c r="N97" s="549"/>
      <c r="O97" s="545"/>
      <c r="P97" s="545"/>
      <c r="Q97" s="545"/>
      <c r="R97" s="573"/>
      <c r="S97" s="564"/>
      <c r="T97" s="563"/>
      <c r="U97" s="549"/>
      <c r="V97" s="757"/>
      <c r="W97" s="757"/>
      <c r="X97" s="757"/>
      <c r="Y97" s="766"/>
      <c r="Z97" s="1006"/>
      <c r="AA97" s="1005"/>
      <c r="AB97" s="999"/>
      <c r="AC97" s="757"/>
      <c r="AD97" s="757"/>
      <c r="AE97" s="757"/>
      <c r="AF97" s="766"/>
      <c r="AG97" s="1006"/>
      <c r="AH97" s="1005"/>
      <c r="AI97" s="999"/>
      <c r="AJ97" s="757"/>
      <c r="AK97" s="757"/>
      <c r="AL97" s="757"/>
      <c r="AM97" s="766"/>
      <c r="AN97" s="1006"/>
      <c r="AO97" s="1005"/>
      <c r="AP97" s="999"/>
      <c r="AQ97" s="757"/>
      <c r="AR97" s="757"/>
      <c r="AS97" s="757"/>
      <c r="AT97" s="766"/>
      <c r="AU97" s="1006"/>
      <c r="AV97" s="1005"/>
      <c r="AW97" s="999"/>
      <c r="AX97" s="757"/>
      <c r="AY97" s="757"/>
      <c r="AZ97" s="757"/>
      <c r="BA97" s="766"/>
      <c r="BB97" s="1006"/>
      <c r="BC97" s="1005"/>
      <c r="BD97" s="999"/>
      <c r="BE97" s="564"/>
      <c r="BF97" s="560"/>
      <c r="BG97" s="587"/>
      <c r="BH97" s="587"/>
      <c r="BI97" s="587"/>
      <c r="BJ97" s="587"/>
      <c r="BK97" s="587"/>
      <c r="BL97" s="587"/>
      <c r="BM97" s="587"/>
      <c r="BN97" s="587"/>
      <c r="BO97" s="587"/>
      <c r="BP97" s="587"/>
      <c r="BQ97" s="587"/>
      <c r="BR97" s="587"/>
    </row>
    <row r="98" spans="1:70" s="522" customFormat="1" ht="15" customHeight="1">
      <c r="A98" s="1209"/>
      <c r="B98" s="924"/>
      <c r="C98" s="924"/>
      <c r="D98" s="924"/>
      <c r="E98" s="924"/>
      <c r="F98" s="924"/>
      <c r="G98" s="919"/>
      <c r="H98" s="919"/>
      <c r="I98" s="917"/>
      <c r="J98" s="914"/>
      <c r="K98" s="926">
        <v>1</v>
      </c>
      <c r="L98" s="538"/>
      <c r="M98" s="558" t="s">
        <v>19</v>
      </c>
      <c r="N98" s="549"/>
      <c r="O98" s="545"/>
      <c r="P98" s="545"/>
      <c r="Q98" s="545"/>
      <c r="R98" s="573"/>
      <c r="S98" s="564"/>
      <c r="T98" s="563"/>
      <c r="U98" s="549"/>
      <c r="V98" s="757"/>
      <c r="W98" s="757"/>
      <c r="X98" s="757"/>
      <c r="Y98" s="766"/>
      <c r="Z98" s="1006"/>
      <c r="AA98" s="1005"/>
      <c r="AB98" s="999"/>
      <c r="AC98" s="757"/>
      <c r="AD98" s="757"/>
      <c r="AE98" s="757"/>
      <c r="AF98" s="766"/>
      <c r="AG98" s="1006"/>
      <c r="AH98" s="1005"/>
      <c r="AI98" s="999"/>
      <c r="AJ98" s="757"/>
      <c r="AK98" s="757"/>
      <c r="AL98" s="757"/>
      <c r="AM98" s="766"/>
      <c r="AN98" s="1006"/>
      <c r="AO98" s="1005"/>
      <c r="AP98" s="999"/>
      <c r="AQ98" s="757"/>
      <c r="AR98" s="757"/>
      <c r="AS98" s="757"/>
      <c r="AT98" s="766"/>
      <c r="AU98" s="1006"/>
      <c r="AV98" s="1005"/>
      <c r="AW98" s="999"/>
      <c r="AX98" s="757"/>
      <c r="AY98" s="757"/>
      <c r="AZ98" s="757"/>
      <c r="BA98" s="766"/>
      <c r="BB98" s="1006"/>
      <c r="BC98" s="1005"/>
      <c r="BD98" s="999"/>
      <c r="BE98" s="564"/>
      <c r="BF98" s="560"/>
      <c r="BG98" s="587"/>
      <c r="BH98" s="587"/>
      <c r="BI98" s="587"/>
      <c r="BJ98" s="587"/>
      <c r="BK98" s="587"/>
      <c r="BL98" s="587"/>
      <c r="BM98" s="587"/>
      <c r="BN98" s="587"/>
      <c r="BO98" s="587"/>
      <c r="BP98" s="587"/>
      <c r="BQ98" s="587"/>
      <c r="BR98" s="587"/>
    </row>
    <row r="99" spans="1:70" s="522" customFormat="1" ht="15" customHeight="1">
      <c r="A99" s="913"/>
      <c r="B99" s="913"/>
      <c r="C99" s="913"/>
      <c r="D99" s="913"/>
      <c r="E99" s="913"/>
      <c r="F99" s="913"/>
      <c r="G99" s="913"/>
      <c r="H99" s="913"/>
      <c r="I99" s="913"/>
      <c r="J99" s="913"/>
      <c r="K99" s="913"/>
      <c r="L99" s="492"/>
      <c r="M99" s="565" t="s">
        <v>309</v>
      </c>
      <c r="N99" s="549"/>
      <c r="O99" s="545"/>
      <c r="P99" s="545"/>
      <c r="Q99" s="545"/>
      <c r="R99" s="573"/>
      <c r="S99" s="564"/>
      <c r="T99" s="563"/>
      <c r="U99" s="549"/>
      <c r="V99" s="564"/>
      <c r="W99" s="560"/>
      <c r="X99" s="587"/>
      <c r="Y99" s="587"/>
      <c r="Z99" s="587"/>
      <c r="AA99" s="587"/>
      <c r="AB99" s="587"/>
      <c r="AC99" s="587"/>
      <c r="AD99" s="587"/>
      <c r="AE99" s="587"/>
      <c r="AF99" s="587"/>
      <c r="AG99" s="587"/>
      <c r="AH99" s="587"/>
      <c r="AI99" s="587"/>
    </row>
    <row r="100" spans="1:70" s="597" customFormat="1" ht="15" customHeight="1">
      <c r="A100" s="596"/>
      <c r="B100" s="596"/>
      <c r="C100" s="596"/>
      <c r="D100" s="596"/>
      <c r="E100" s="596"/>
      <c r="F100" s="596"/>
      <c r="G100" s="595"/>
      <c r="H100" s="596"/>
      <c r="I100" s="681"/>
      <c r="J100" s="682"/>
      <c r="L100" s="598"/>
      <c r="M100" s="676"/>
      <c r="N100" s="677"/>
      <c r="O100" s="678"/>
      <c r="P100" s="678"/>
      <c r="Q100" s="678"/>
      <c r="R100" s="679"/>
      <c r="S100" s="553"/>
      <c r="T100" s="680"/>
      <c r="U100" s="677"/>
      <c r="V100" s="553"/>
      <c r="W100" s="553"/>
      <c r="X100" s="596"/>
      <c r="Y100" s="596"/>
      <c r="Z100" s="596"/>
      <c r="AA100" s="596"/>
      <c r="AB100" s="596"/>
      <c r="AC100" s="596"/>
      <c r="AD100" s="596"/>
      <c r="AE100" s="596"/>
      <c r="AF100" s="596"/>
      <c r="AG100" s="596"/>
      <c r="AH100" s="596"/>
      <c r="AI100" s="596"/>
    </row>
    <row r="101" spans="1:70" s="35" customFormat="1" ht="17.100000000000001" customHeight="1">
      <c r="G101" s="35" t="s">
        <v>13</v>
      </c>
      <c r="I101" s="35" t="s">
        <v>68</v>
      </c>
      <c r="V101" s="158"/>
    </row>
    <row r="102" spans="1:70" ht="17.100000000000001" customHeight="1">
      <c r="X102" s="469"/>
      <c r="Y102" s="43"/>
      <c r="Z102" s="43"/>
    </row>
    <row r="103" spans="1:70" s="523" customFormat="1" ht="22.5">
      <c r="A103" s="1209">
        <v>1</v>
      </c>
      <c r="B103" s="1079"/>
      <c r="C103" s="1079"/>
      <c r="D103" s="1079"/>
      <c r="E103" s="1080"/>
      <c r="F103" s="1081"/>
      <c r="G103" s="1079"/>
      <c r="H103" s="1079"/>
      <c r="I103" s="1060"/>
      <c r="J103" s="1065"/>
      <c r="K103" s="1065"/>
      <c r="L103" s="593">
        <f>mergeValue(A103)</f>
        <v>1</v>
      </c>
      <c r="M103" s="641" t="s">
        <v>20</v>
      </c>
      <c r="N103" s="580"/>
      <c r="O103" s="1288"/>
      <c r="P103" s="1289"/>
      <c r="Q103" s="1289"/>
      <c r="R103" s="1289"/>
      <c r="S103" s="1289"/>
      <c r="T103" s="1289"/>
      <c r="U103" s="1289"/>
      <c r="V103" s="1289"/>
      <c r="W103" s="1289"/>
      <c r="X103" s="1289"/>
      <c r="Y103" s="1289"/>
      <c r="Z103" s="1289"/>
      <c r="AA103" s="1290"/>
      <c r="AB103" s="630" t="s">
        <v>477</v>
      </c>
      <c r="AC103" s="585"/>
      <c r="AD103" s="585"/>
      <c r="AE103" s="585"/>
      <c r="AF103" s="585"/>
      <c r="AG103" s="585"/>
      <c r="AH103" s="585"/>
      <c r="AI103" s="585"/>
      <c r="AJ103" s="585"/>
      <c r="AK103" s="585"/>
      <c r="AL103" s="585"/>
      <c r="AM103" s="585"/>
      <c r="AN103" s="585"/>
    </row>
    <row r="104" spans="1:70" s="523" customFormat="1" ht="22.5">
      <c r="A104" s="1209"/>
      <c r="B104" s="1209">
        <v>1</v>
      </c>
      <c r="C104" s="1079"/>
      <c r="D104" s="1079"/>
      <c r="E104" s="1081"/>
      <c r="F104" s="1081"/>
      <c r="G104" s="1079"/>
      <c r="H104" s="1079"/>
      <c r="I104" s="1067"/>
      <c r="J104" s="1062"/>
      <c r="K104" s="1061"/>
      <c r="L104" s="593" t="str">
        <f>mergeValue(A104) &amp;"."&amp; mergeValue(B104)</f>
        <v>1.1</v>
      </c>
      <c r="M104" s="546" t="s">
        <v>16</v>
      </c>
      <c r="N104" s="580"/>
      <c r="O104" s="1288"/>
      <c r="P104" s="1289"/>
      <c r="Q104" s="1289"/>
      <c r="R104" s="1289"/>
      <c r="S104" s="1289"/>
      <c r="T104" s="1289"/>
      <c r="U104" s="1289"/>
      <c r="V104" s="1289"/>
      <c r="W104" s="1289"/>
      <c r="X104" s="1289"/>
      <c r="Y104" s="1289"/>
      <c r="Z104" s="1289"/>
      <c r="AA104" s="1290"/>
      <c r="AB104" s="630" t="s">
        <v>478</v>
      </c>
      <c r="AC104" s="585"/>
      <c r="AD104" s="585"/>
      <c r="AE104" s="585"/>
      <c r="AF104" s="585"/>
      <c r="AG104" s="585"/>
      <c r="AH104" s="585"/>
      <c r="AI104" s="585"/>
      <c r="AJ104" s="585"/>
      <c r="AK104" s="585"/>
      <c r="AL104" s="585"/>
      <c r="AM104" s="585"/>
      <c r="AN104" s="585"/>
    </row>
    <row r="105" spans="1:70" s="523" customFormat="1" ht="22.5">
      <c r="A105" s="1209"/>
      <c r="B105" s="1209"/>
      <c r="C105" s="1209">
        <v>1</v>
      </c>
      <c r="D105" s="1079"/>
      <c r="E105" s="1081"/>
      <c r="F105" s="1081"/>
      <c r="G105" s="1079"/>
      <c r="H105" s="1079"/>
      <c r="I105" s="1067"/>
      <c r="J105" s="1062"/>
      <c r="K105" s="1061"/>
      <c r="L105" s="593" t="str">
        <f>mergeValue(A105) &amp;"."&amp; mergeValue(B105)&amp;"."&amp; mergeValue(C105)</f>
        <v>1.1.1</v>
      </c>
      <c r="M105" s="547" t="s">
        <v>7</v>
      </c>
      <c r="N105" s="580"/>
      <c r="O105" s="1288"/>
      <c r="P105" s="1289"/>
      <c r="Q105" s="1289"/>
      <c r="R105" s="1289"/>
      <c r="S105" s="1289"/>
      <c r="T105" s="1289"/>
      <c r="U105" s="1289"/>
      <c r="V105" s="1289"/>
      <c r="W105" s="1289"/>
      <c r="X105" s="1289"/>
      <c r="Y105" s="1289"/>
      <c r="Z105" s="1289"/>
      <c r="AA105" s="1290"/>
      <c r="AB105" s="630" t="s">
        <v>634</v>
      </c>
      <c r="AC105" s="585"/>
      <c r="AD105" s="585"/>
      <c r="AE105" s="585"/>
      <c r="AF105" s="585"/>
      <c r="AG105" s="585"/>
      <c r="AH105" s="585"/>
      <c r="AI105" s="585"/>
      <c r="AJ105" s="585"/>
      <c r="AK105" s="585"/>
      <c r="AL105" s="585"/>
      <c r="AM105" s="585"/>
      <c r="AN105" s="585"/>
    </row>
    <row r="106" spans="1:70" s="523" customFormat="1" ht="22.5">
      <c r="A106" s="1209"/>
      <c r="B106" s="1209"/>
      <c r="C106" s="1209"/>
      <c r="D106" s="1209">
        <v>1</v>
      </c>
      <c r="E106" s="1081"/>
      <c r="F106" s="1081"/>
      <c r="G106" s="1079"/>
      <c r="H106" s="1079"/>
      <c r="I106" s="1067"/>
      <c r="J106" s="1062"/>
      <c r="K106" s="1061"/>
      <c r="L106" s="593" t="str">
        <f>mergeValue(A106) &amp;"."&amp; mergeValue(B106)&amp;"."&amp; mergeValue(C106)&amp;"."&amp; mergeValue(D106)</f>
        <v>1.1.1.1</v>
      </c>
      <c r="M106" s="548" t="s">
        <v>22</v>
      </c>
      <c r="N106" s="580"/>
      <c r="O106" s="1288"/>
      <c r="P106" s="1289"/>
      <c r="Q106" s="1289"/>
      <c r="R106" s="1289"/>
      <c r="S106" s="1289"/>
      <c r="T106" s="1289"/>
      <c r="U106" s="1289"/>
      <c r="V106" s="1289"/>
      <c r="W106" s="1289"/>
      <c r="X106" s="1289"/>
      <c r="Y106" s="1289"/>
      <c r="Z106" s="1289"/>
      <c r="AA106" s="1290"/>
      <c r="AB106" s="630" t="s">
        <v>635</v>
      </c>
      <c r="AC106" s="585"/>
      <c r="AD106" s="585"/>
      <c r="AE106" s="585"/>
      <c r="AF106" s="585"/>
      <c r="AG106" s="585"/>
      <c r="AH106" s="585"/>
      <c r="AI106" s="585"/>
      <c r="AJ106" s="585"/>
      <c r="AK106" s="585"/>
      <c r="AL106" s="585"/>
      <c r="AM106" s="585"/>
      <c r="AN106" s="585"/>
    </row>
    <row r="107" spans="1:70" s="523" customFormat="1" ht="0.2" customHeight="1">
      <c r="A107" s="1209"/>
      <c r="B107" s="1209"/>
      <c r="C107" s="1209"/>
      <c r="D107" s="1209"/>
      <c r="E107" s="1209">
        <v>1</v>
      </c>
      <c r="F107" s="1081"/>
      <c r="G107" s="1079"/>
      <c r="H107" s="1079"/>
      <c r="I107" s="1066"/>
      <c r="J107" s="1062"/>
      <c r="K107" s="1061"/>
      <c r="L107" s="593"/>
      <c r="M107" s="554"/>
      <c r="N107" s="581"/>
      <c r="O107" s="1291"/>
      <c r="P107" s="1292"/>
      <c r="Q107" s="1292"/>
      <c r="R107" s="1292"/>
      <c r="S107" s="1292"/>
      <c r="T107" s="1292"/>
      <c r="U107" s="1292"/>
      <c r="V107" s="1292"/>
      <c r="W107" s="1292"/>
      <c r="X107" s="1292"/>
      <c r="Y107" s="1292"/>
      <c r="Z107" s="1292"/>
      <c r="AA107" s="1293"/>
      <c r="AB107" s="630"/>
      <c r="AC107" s="585"/>
      <c r="AD107" s="585"/>
      <c r="AE107" s="585"/>
      <c r="AF107" s="585"/>
      <c r="AG107" s="585"/>
      <c r="AH107" s="585"/>
      <c r="AI107" s="585"/>
      <c r="AJ107" s="585"/>
      <c r="AK107" s="585"/>
      <c r="AL107" s="585"/>
      <c r="AM107" s="585"/>
      <c r="AN107" s="585"/>
    </row>
    <row r="108" spans="1:70" s="523" customFormat="1" ht="90">
      <c r="A108" s="1209"/>
      <c r="B108" s="1209"/>
      <c r="C108" s="1209"/>
      <c r="D108" s="1209"/>
      <c r="E108" s="1209"/>
      <c r="F108" s="1209">
        <v>1</v>
      </c>
      <c r="G108" s="1079"/>
      <c r="H108" s="1079"/>
      <c r="I108" s="1261"/>
      <c r="J108" s="1062"/>
      <c r="K108" s="1061"/>
      <c r="L108" s="593" t="str">
        <f>mergeValue(A108) &amp;"."&amp; mergeValue(B108)&amp;"."&amp; mergeValue(C108)&amp;"."&amp; mergeValue(D108)&amp;"."&amp; mergeValue(F108)</f>
        <v>1.1.1.1.1</v>
      </c>
      <c r="M108" s="555" t="s">
        <v>10</v>
      </c>
      <c r="N108" s="581"/>
      <c r="O108" s="1212"/>
      <c r="P108" s="1213"/>
      <c r="Q108" s="1213"/>
      <c r="R108" s="1213"/>
      <c r="S108" s="1213"/>
      <c r="T108" s="1213"/>
      <c r="U108" s="1213"/>
      <c r="V108" s="1213"/>
      <c r="W108" s="1213"/>
      <c r="X108" s="1213"/>
      <c r="Y108" s="1213"/>
      <c r="Z108" s="1213"/>
      <c r="AA108" s="1214"/>
      <c r="AB108" s="630" t="s">
        <v>636</v>
      </c>
      <c r="AC108" s="585"/>
      <c r="AD108" s="589" t="str">
        <f>strCheckUnique(AE108:AE113)</f>
        <v/>
      </c>
      <c r="AE108" s="585"/>
      <c r="AF108" s="589"/>
      <c r="AG108" s="585"/>
      <c r="AH108" s="585"/>
      <c r="AI108" s="585"/>
      <c r="AJ108" s="585"/>
      <c r="AK108" s="585"/>
      <c r="AL108" s="585"/>
      <c r="AM108" s="585"/>
      <c r="AN108" s="585"/>
    </row>
    <row r="109" spans="1:70" s="523" customFormat="1" ht="135">
      <c r="A109" s="1209"/>
      <c r="B109" s="1209"/>
      <c r="C109" s="1209"/>
      <c r="D109" s="1209"/>
      <c r="E109" s="1209"/>
      <c r="F109" s="1209"/>
      <c r="G109" s="1209">
        <v>1</v>
      </c>
      <c r="H109" s="1079"/>
      <c r="I109" s="1261"/>
      <c r="J109" s="1262"/>
      <c r="K109" s="1068"/>
      <c r="L109" s="593" t="str">
        <f>mergeValue(A109) &amp;"."&amp; mergeValue(B109)&amp;"."&amp; mergeValue(C109)&amp;"."&amp; mergeValue(D109)&amp;"."&amp; mergeValue(F109)&amp;"."&amp; mergeValue(G109)</f>
        <v>1.1.1.1.1.1</v>
      </c>
      <c r="M109" s="1069" t="s">
        <v>651</v>
      </c>
      <c r="N109" s="646"/>
      <c r="O109" s="562"/>
      <c r="P109" s="562"/>
      <c r="Q109" s="562"/>
      <c r="R109" s="493"/>
      <c r="S109" s="1095"/>
      <c r="T109" s="493"/>
      <c r="U109" s="1095"/>
      <c r="V109" s="584" t="str">
        <f>W109 &amp; "-" &amp; Y109</f>
        <v>-</v>
      </c>
      <c r="W109" s="1251"/>
      <c r="X109" s="1216" t="s">
        <v>84</v>
      </c>
      <c r="Y109" s="1251"/>
      <c r="Z109" s="1216" t="s">
        <v>84</v>
      </c>
      <c r="AA109" s="537"/>
      <c r="AB109" s="630" t="s">
        <v>669</v>
      </c>
      <c r="AC109" s="585" t="str">
        <f>strCheckDate(O109:AA109)</f>
        <v/>
      </c>
      <c r="AD109" s="589"/>
      <c r="AE109" s="589" t="str">
        <f>IF(M109="","",M109 )</f>
        <v>горячая вода в системе централизованного теплоснабжения на горячее водоснабжение</v>
      </c>
      <c r="AF109" s="589"/>
      <c r="AG109" s="589"/>
      <c r="AH109" s="589"/>
      <c r="AI109" s="585"/>
      <c r="AJ109" s="585"/>
      <c r="AK109" s="585"/>
      <c r="AL109" s="585"/>
      <c r="AM109" s="585"/>
      <c r="AN109" s="585"/>
    </row>
    <row r="110" spans="1:70" s="523" customFormat="1" ht="102.75" customHeight="1">
      <c r="A110" s="1209"/>
      <c r="B110" s="1209"/>
      <c r="C110" s="1209"/>
      <c r="D110" s="1209"/>
      <c r="E110" s="1209"/>
      <c r="F110" s="1209"/>
      <c r="G110" s="1209"/>
      <c r="H110" s="1079">
        <v>1</v>
      </c>
      <c r="I110" s="1261"/>
      <c r="J110" s="1262"/>
      <c r="K110" s="1068"/>
      <c r="L110" s="593" t="str">
        <f>mergeValue(A110) &amp;"."&amp; mergeValue(B110)&amp;"."&amp; mergeValue(C110)&amp;"."&amp; mergeValue(D110)&amp;"."&amp; mergeValue(F110)&amp;"."&amp; mergeValue(G110)&amp;"."&amp; mergeValue(H110)</f>
        <v>1.1.1.1.1.1.1</v>
      </c>
      <c r="M110" s="1071"/>
      <c r="N110" s="494"/>
      <c r="O110" s="562"/>
      <c r="P110" s="562"/>
      <c r="Q110" s="562"/>
      <c r="R110" s="493"/>
      <c r="S110" s="1095"/>
      <c r="T110" s="493"/>
      <c r="U110" s="1095"/>
      <c r="V110" s="584" t="str">
        <f>W110 &amp; "-" &amp; Y110</f>
        <v>-</v>
      </c>
      <c r="W110" s="1251"/>
      <c r="X110" s="1216"/>
      <c r="Y110" s="1251"/>
      <c r="Z110" s="1216"/>
      <c r="AA110" s="670"/>
      <c r="AB110" s="1208" t="s">
        <v>670</v>
      </c>
      <c r="AC110" s="585" t="str">
        <f>strCheckDate(O110:AA110)</f>
        <v/>
      </c>
      <c r="AD110" s="585"/>
      <c r="AE110" s="585"/>
      <c r="AF110" s="589"/>
      <c r="AG110" s="585"/>
      <c r="AH110" s="585"/>
      <c r="AI110" s="585"/>
      <c r="AJ110" s="585"/>
      <c r="AK110" s="585"/>
      <c r="AL110" s="585"/>
      <c r="AM110" s="585"/>
      <c r="AN110" s="585"/>
    </row>
    <row r="111" spans="1:70" s="523" customFormat="1" ht="0.2" customHeight="1">
      <c r="A111" s="1209"/>
      <c r="B111" s="1209"/>
      <c r="C111" s="1209"/>
      <c r="D111" s="1209"/>
      <c r="E111" s="1209"/>
      <c r="F111" s="1209"/>
      <c r="G111" s="1209"/>
      <c r="H111" s="1079"/>
      <c r="I111" s="1261"/>
      <c r="J111" s="1262"/>
      <c r="K111" s="1068"/>
      <c r="L111" s="600"/>
      <c r="M111" s="646"/>
      <c r="N111" s="646"/>
      <c r="O111" s="562"/>
      <c r="P111" s="493"/>
      <c r="Q111" s="493"/>
      <c r="R111" s="493"/>
      <c r="S111" s="493"/>
      <c r="T111" s="493"/>
      <c r="U111" s="559"/>
      <c r="V111" s="584"/>
      <c r="W111" s="1215"/>
      <c r="X111" s="1216"/>
      <c r="Y111" s="1215"/>
      <c r="Z111" s="1216"/>
      <c r="AA111" s="537"/>
      <c r="AB111" s="1208"/>
      <c r="AC111" s="585"/>
      <c r="AD111" s="585"/>
      <c r="AE111" s="585"/>
      <c r="AF111" s="589">
        <f ca="1">OFFSET(AF111,-1,0)</f>
        <v>0</v>
      </c>
      <c r="AG111" s="585"/>
      <c r="AH111" s="585"/>
      <c r="AI111" s="585"/>
      <c r="AJ111" s="585"/>
      <c r="AK111" s="585"/>
      <c r="AL111" s="585"/>
      <c r="AM111" s="585"/>
      <c r="AN111" s="585"/>
    </row>
    <row r="112" spans="1:70" s="522" customFormat="1" ht="15" customHeight="1">
      <c r="A112" s="1209"/>
      <c r="B112" s="1209"/>
      <c r="C112" s="1209"/>
      <c r="D112" s="1209"/>
      <c r="E112" s="1209"/>
      <c r="F112" s="1209"/>
      <c r="G112" s="1209"/>
      <c r="H112" s="1079"/>
      <c r="I112" s="1261"/>
      <c r="J112" s="1262"/>
      <c r="K112" s="1070"/>
      <c r="L112" s="538"/>
      <c r="M112" s="557" t="s">
        <v>41</v>
      </c>
      <c r="N112" s="551"/>
      <c r="O112" s="545"/>
      <c r="P112" s="545"/>
      <c r="Q112" s="545"/>
      <c r="R112" s="545"/>
      <c r="S112" s="545"/>
      <c r="T112" s="545"/>
      <c r="U112" s="545"/>
      <c r="V112" s="545"/>
      <c r="W112" s="563"/>
      <c r="X112" s="564"/>
      <c r="Y112" s="563"/>
      <c r="Z112" s="551"/>
      <c r="AA112" s="560"/>
      <c r="AB112" s="1208"/>
      <c r="AC112" s="587"/>
      <c r="AD112" s="587"/>
      <c r="AE112" s="587"/>
      <c r="AF112" s="587"/>
      <c r="AG112" s="587"/>
      <c r="AH112" s="587"/>
      <c r="AI112" s="587"/>
      <c r="AJ112" s="587"/>
      <c r="AK112" s="587"/>
      <c r="AL112" s="587"/>
      <c r="AM112" s="587"/>
      <c r="AN112" s="587"/>
    </row>
    <row r="113" spans="1:40" s="522" customFormat="1" ht="15" customHeight="1">
      <c r="A113" s="1209"/>
      <c r="B113" s="1209"/>
      <c r="C113" s="1209"/>
      <c r="D113" s="1209"/>
      <c r="E113" s="1209"/>
      <c r="F113" s="1209"/>
      <c r="G113" s="1079"/>
      <c r="H113" s="1079"/>
      <c r="I113" s="1261"/>
      <c r="J113" s="1076"/>
      <c r="K113" s="1070"/>
      <c r="L113" s="538"/>
      <c r="M113" s="556" t="s">
        <v>25</v>
      </c>
      <c r="N113" s="557"/>
      <c r="O113" s="557"/>
      <c r="P113" s="557"/>
      <c r="Q113" s="557"/>
      <c r="R113" s="557"/>
      <c r="S113" s="557"/>
      <c r="T113" s="557"/>
      <c r="U113" s="557"/>
      <c r="V113" s="557"/>
      <c r="W113" s="557"/>
      <c r="X113" s="557"/>
      <c r="Y113" s="557"/>
      <c r="Z113" s="557"/>
      <c r="AA113" s="557"/>
      <c r="AB113" s="560"/>
      <c r="AC113" s="587"/>
      <c r="AD113" s="587"/>
      <c r="AE113" s="587"/>
      <c r="AF113" s="587"/>
      <c r="AG113" s="587"/>
      <c r="AH113" s="587"/>
      <c r="AI113" s="587"/>
      <c r="AJ113" s="587"/>
      <c r="AK113" s="587"/>
      <c r="AL113" s="587"/>
      <c r="AM113" s="587"/>
      <c r="AN113" s="587"/>
    </row>
    <row r="114" spans="1:40" s="522" customFormat="1" ht="15" customHeight="1">
      <c r="A114" s="1209"/>
      <c r="B114" s="1209"/>
      <c r="C114" s="1209"/>
      <c r="D114" s="1209"/>
      <c r="E114" s="1209"/>
      <c r="F114" s="1082"/>
      <c r="G114" s="1079"/>
      <c r="H114" s="1079"/>
      <c r="I114" s="1066"/>
      <c r="J114" s="1064"/>
      <c r="K114" s="1070"/>
      <c r="L114" s="538"/>
      <c r="M114" s="551" t="s">
        <v>11</v>
      </c>
      <c r="N114" s="550"/>
      <c r="O114" s="545"/>
      <c r="P114" s="545"/>
      <c r="Q114" s="545"/>
      <c r="R114" s="545"/>
      <c r="S114" s="545"/>
      <c r="T114" s="545"/>
      <c r="U114" s="545"/>
      <c r="V114" s="545"/>
      <c r="W114" s="573"/>
      <c r="X114" s="564"/>
      <c r="Y114" s="563"/>
      <c r="Z114" s="550"/>
      <c r="AA114" s="564"/>
      <c r="AB114" s="560"/>
      <c r="AC114" s="587"/>
      <c r="AD114" s="587"/>
      <c r="AE114" s="587"/>
      <c r="AF114" s="587"/>
      <c r="AG114" s="587"/>
      <c r="AH114" s="587"/>
      <c r="AI114" s="587"/>
      <c r="AJ114" s="587"/>
      <c r="AK114" s="587"/>
      <c r="AL114" s="587"/>
      <c r="AM114" s="587"/>
      <c r="AN114" s="587"/>
    </row>
    <row r="115" spans="1:40" s="522" customFormat="1" ht="0.2" customHeight="1">
      <c r="A115" s="1209"/>
      <c r="B115" s="1209"/>
      <c r="C115" s="1209"/>
      <c r="D115" s="1081"/>
      <c r="E115" s="1082"/>
      <c r="F115" s="1082"/>
      <c r="G115" s="1079"/>
      <c r="H115" s="1079"/>
      <c r="I115" s="1077"/>
      <c r="J115" s="1064"/>
      <c r="K115" s="1060"/>
      <c r="L115" s="538"/>
      <c r="M115" s="551"/>
      <c r="N115" s="551"/>
      <c r="O115" s="551"/>
      <c r="P115" s="551"/>
      <c r="Q115" s="551"/>
      <c r="R115" s="551"/>
      <c r="S115" s="551"/>
      <c r="T115" s="551"/>
      <c r="U115" s="551"/>
      <c r="V115" s="551"/>
      <c r="W115" s="551"/>
      <c r="X115" s="551"/>
      <c r="Y115" s="551"/>
      <c r="Z115" s="551"/>
      <c r="AA115" s="551"/>
      <c r="AB115" s="560"/>
      <c r="AC115" s="587"/>
      <c r="AD115" s="587"/>
      <c r="AE115" s="587"/>
      <c r="AF115" s="587"/>
      <c r="AG115" s="587"/>
      <c r="AH115" s="587"/>
      <c r="AI115" s="587"/>
      <c r="AJ115" s="587"/>
      <c r="AK115" s="587"/>
      <c r="AL115" s="587"/>
      <c r="AM115" s="587"/>
      <c r="AN115" s="587"/>
    </row>
    <row r="116" spans="1:40" s="522" customFormat="1" ht="15" customHeight="1">
      <c r="A116" s="1209"/>
      <c r="B116" s="1209"/>
      <c r="C116" s="1209"/>
      <c r="D116" s="1083"/>
      <c r="E116" s="1083"/>
      <c r="F116" s="1083"/>
      <c r="G116" s="1084"/>
      <c r="H116" s="1083"/>
      <c r="I116" s="1070"/>
      <c r="J116" s="1064"/>
      <c r="K116" s="1070"/>
      <c r="L116" s="538"/>
      <c r="M116" s="550" t="s">
        <v>17</v>
      </c>
      <c r="N116" s="549"/>
      <c r="O116" s="545"/>
      <c r="P116" s="545"/>
      <c r="Q116" s="545"/>
      <c r="R116" s="545"/>
      <c r="S116" s="545"/>
      <c r="T116" s="545"/>
      <c r="U116" s="545"/>
      <c r="V116" s="545"/>
      <c r="W116" s="573"/>
      <c r="X116" s="564"/>
      <c r="Y116" s="563"/>
      <c r="Z116" s="549"/>
      <c r="AA116" s="564"/>
      <c r="AB116" s="560"/>
      <c r="AC116" s="587"/>
      <c r="AD116" s="587"/>
      <c r="AE116" s="587"/>
      <c r="AF116" s="587"/>
      <c r="AG116" s="587"/>
      <c r="AH116" s="587"/>
      <c r="AI116" s="587"/>
      <c r="AJ116" s="587"/>
      <c r="AK116" s="587"/>
      <c r="AL116" s="587"/>
      <c r="AM116" s="587"/>
      <c r="AN116" s="587"/>
    </row>
    <row r="117" spans="1:40" s="522" customFormat="1" ht="15" customHeight="1">
      <c r="A117" s="1209"/>
      <c r="B117" s="1209"/>
      <c r="C117" s="1083"/>
      <c r="D117" s="1083"/>
      <c r="E117" s="1083"/>
      <c r="F117" s="1083"/>
      <c r="G117" s="1084"/>
      <c r="H117" s="1083"/>
      <c r="I117" s="1070"/>
      <c r="J117" s="1064"/>
      <c r="K117" s="1070"/>
      <c r="L117" s="538"/>
      <c r="M117" s="549" t="s">
        <v>18</v>
      </c>
      <c r="N117" s="549"/>
      <c r="O117" s="545"/>
      <c r="P117" s="545"/>
      <c r="Q117" s="545"/>
      <c r="R117" s="545"/>
      <c r="S117" s="545"/>
      <c r="T117" s="545"/>
      <c r="U117" s="545"/>
      <c r="V117" s="545"/>
      <c r="W117" s="573"/>
      <c r="X117" s="564"/>
      <c r="Y117" s="563"/>
      <c r="Z117" s="549"/>
      <c r="AA117" s="564"/>
      <c r="AB117" s="560"/>
      <c r="AC117" s="587"/>
      <c r="AD117" s="587"/>
      <c r="AE117" s="587"/>
      <c r="AF117" s="587"/>
      <c r="AG117" s="587"/>
      <c r="AH117" s="587"/>
      <c r="AI117" s="587"/>
      <c r="AJ117" s="587"/>
      <c r="AK117" s="587"/>
      <c r="AL117" s="587"/>
      <c r="AM117" s="587"/>
      <c r="AN117" s="587"/>
    </row>
    <row r="118" spans="1:40" s="522" customFormat="1" ht="15" customHeight="1">
      <c r="A118" s="1209"/>
      <c r="B118" s="1083"/>
      <c r="C118" s="1083"/>
      <c r="D118" s="1083"/>
      <c r="E118" s="1083"/>
      <c r="F118" s="1083"/>
      <c r="G118" s="1084"/>
      <c r="H118" s="1083"/>
      <c r="I118" s="1070"/>
      <c r="J118" s="1064"/>
      <c r="K118" s="1070"/>
      <c r="L118" s="538"/>
      <c r="M118" s="558" t="s">
        <v>19</v>
      </c>
      <c r="N118" s="549"/>
      <c r="O118" s="545"/>
      <c r="P118" s="545"/>
      <c r="Q118" s="545"/>
      <c r="R118" s="545"/>
      <c r="S118" s="545"/>
      <c r="T118" s="545"/>
      <c r="U118" s="545"/>
      <c r="V118" s="545"/>
      <c r="W118" s="573"/>
      <c r="X118" s="564"/>
      <c r="Y118" s="563"/>
      <c r="Z118" s="549"/>
      <c r="AA118" s="564"/>
      <c r="AB118" s="560"/>
      <c r="AC118" s="587"/>
      <c r="AD118" s="587"/>
      <c r="AE118" s="587"/>
      <c r="AF118" s="587"/>
      <c r="AG118" s="587"/>
      <c r="AH118" s="587"/>
      <c r="AI118" s="587"/>
      <c r="AJ118" s="587"/>
      <c r="AK118" s="587"/>
      <c r="AL118" s="587"/>
      <c r="AM118" s="587"/>
      <c r="AN118" s="587"/>
    </row>
    <row r="119" spans="1:40" s="522" customFormat="1" ht="15" customHeight="1">
      <c r="A119" s="1077"/>
      <c r="B119" s="1077"/>
      <c r="C119" s="1077"/>
      <c r="D119" s="1077"/>
      <c r="E119" s="1077"/>
      <c r="F119" s="1077"/>
      <c r="G119" s="1085"/>
      <c r="H119" s="1077"/>
      <c r="I119" s="1063"/>
      <c r="J119" s="1064"/>
      <c r="K119" s="1060"/>
      <c r="L119" s="538"/>
      <c r="M119" s="565" t="s">
        <v>309</v>
      </c>
      <c r="N119" s="549"/>
      <c r="O119" s="545"/>
      <c r="P119" s="545"/>
      <c r="Q119" s="545"/>
      <c r="R119" s="545"/>
      <c r="S119" s="545"/>
      <c r="T119" s="545"/>
      <c r="U119" s="545"/>
      <c r="V119" s="545"/>
      <c r="W119" s="573"/>
      <c r="X119" s="564"/>
      <c r="Y119" s="563"/>
      <c r="Z119" s="549"/>
      <c r="AA119" s="564"/>
      <c r="AB119" s="560"/>
      <c r="AC119" s="587"/>
      <c r="AD119" s="587"/>
      <c r="AE119" s="587"/>
      <c r="AF119" s="587"/>
      <c r="AG119" s="587"/>
      <c r="AH119" s="587"/>
      <c r="AI119" s="587"/>
      <c r="AJ119" s="587"/>
      <c r="AK119" s="587"/>
      <c r="AL119" s="587"/>
      <c r="AM119" s="587"/>
      <c r="AN119" s="587"/>
    </row>
    <row r="120" spans="1:40" s="685" customFormat="1" ht="102.75" customHeight="1">
      <c r="A120" s="928"/>
      <c r="B120" s="928"/>
      <c r="C120" s="928"/>
      <c r="D120" s="928"/>
      <c r="E120" s="928"/>
      <c r="F120" s="928"/>
      <c r="G120" s="932"/>
      <c r="H120" s="933">
        <v>1</v>
      </c>
      <c r="I120" s="931"/>
      <c r="J120" s="929"/>
      <c r="K120" s="930"/>
      <c r="L120" s="724" t="str">
        <f>mergeValue(A120) &amp;"."&amp; mergeValue(B120)&amp;"."&amp; mergeValue(C120)&amp;"."&amp; mergeValue(D120)&amp;"."&amp; mergeValue(F120)&amp;"."&amp; mergeValue(G120)&amp;"."&amp; mergeValue(H120)</f>
        <v>......1</v>
      </c>
      <c r="M120" s="1071"/>
      <c r="N120" s="713"/>
      <c r="O120" s="702"/>
      <c r="P120" s="702"/>
      <c r="Q120" s="702"/>
      <c r="R120" s="712"/>
      <c r="S120" s="1095"/>
      <c r="T120" s="712"/>
      <c r="U120" s="1095"/>
      <c r="V120" s="718" t="str">
        <f>W120 &amp; "-" &amp; Y120</f>
        <v>-</v>
      </c>
      <c r="W120" s="683"/>
      <c r="X120" s="650" t="s">
        <v>85</v>
      </c>
      <c r="Y120" s="1091"/>
      <c r="Z120" s="471" t="s">
        <v>85</v>
      </c>
      <c r="AA120" s="670"/>
      <c r="AB120" s="690"/>
      <c r="AC120" s="719" t="str">
        <f>strCheckDate(O120:AA120)</f>
        <v/>
      </c>
      <c r="AD120" s="719"/>
      <c r="AE120" s="719"/>
      <c r="AF120" s="722"/>
      <c r="AG120" s="719"/>
      <c r="AH120" s="719"/>
      <c r="AI120" s="719"/>
      <c r="AJ120" s="719"/>
      <c r="AK120" s="719"/>
      <c r="AL120" s="719"/>
      <c r="AM120" s="719"/>
      <c r="AN120" s="719"/>
    </row>
    <row r="123" spans="1:40" s="35" customFormat="1" ht="17.100000000000001" customHeight="1">
      <c r="G123" s="35" t="s">
        <v>13</v>
      </c>
      <c r="I123" s="35" t="s">
        <v>69</v>
      </c>
      <c r="U123" s="158"/>
    </row>
    <row r="124" spans="1:40" ht="17.100000000000001" customHeight="1">
      <c r="T124" s="122"/>
      <c r="U124" s="43"/>
    </row>
    <row r="125" spans="1:40" s="523" customFormat="1" ht="22.5">
      <c r="A125" s="1209">
        <v>1</v>
      </c>
      <c r="B125" s="940"/>
      <c r="C125" s="940"/>
      <c r="D125" s="940"/>
      <c r="E125" s="941"/>
      <c r="F125" s="942"/>
      <c r="G125" s="942"/>
      <c r="H125" s="942"/>
      <c r="I125" s="943"/>
      <c r="J125" s="938"/>
      <c r="K125" s="945"/>
      <c r="L125" s="593">
        <f>mergeValue(A125)</f>
        <v>1</v>
      </c>
      <c r="M125" s="641" t="s">
        <v>20</v>
      </c>
      <c r="N125" s="580"/>
      <c r="O125" s="1250"/>
      <c r="P125" s="1250"/>
      <c r="Q125" s="1250"/>
      <c r="R125" s="1250"/>
      <c r="S125" s="1250"/>
      <c r="T125" s="1250"/>
      <c r="U125" s="1250"/>
      <c r="V125" s="1250"/>
      <c r="W125" s="630" t="s">
        <v>659</v>
      </c>
      <c r="X125" s="585"/>
      <c r="Y125" s="585"/>
      <c r="Z125" s="585"/>
      <c r="AA125" s="585"/>
      <c r="AB125" s="585"/>
      <c r="AC125" s="585"/>
      <c r="AD125" s="585"/>
      <c r="AE125" s="585"/>
      <c r="AF125" s="585"/>
      <c r="AG125" s="585"/>
      <c r="AH125" s="585"/>
    </row>
    <row r="126" spans="1:40" s="523" customFormat="1" ht="22.5">
      <c r="A126" s="1209"/>
      <c r="B126" s="1209">
        <v>1</v>
      </c>
      <c r="C126" s="940"/>
      <c r="D126" s="940"/>
      <c r="E126" s="942"/>
      <c r="F126" s="942"/>
      <c r="G126" s="942"/>
      <c r="H126" s="942"/>
      <c r="I126" s="937"/>
      <c r="J126" s="936"/>
      <c r="K126" s="939"/>
      <c r="L126" s="593" t="str">
        <f>mergeValue(A126) &amp;"."&amp; mergeValue(B126)</f>
        <v>1.1</v>
      </c>
      <c r="M126" s="546" t="s">
        <v>16</v>
      </c>
      <c r="N126" s="580"/>
      <c r="O126" s="1250"/>
      <c r="P126" s="1250"/>
      <c r="Q126" s="1250"/>
      <c r="R126" s="1250"/>
      <c r="S126" s="1250"/>
      <c r="T126" s="1250"/>
      <c r="U126" s="1250"/>
      <c r="V126" s="1250"/>
      <c r="W126" s="630" t="s">
        <v>478</v>
      </c>
      <c r="X126" s="585"/>
      <c r="Y126" s="585"/>
      <c r="Z126" s="585"/>
      <c r="AA126" s="585"/>
      <c r="AB126" s="585"/>
      <c r="AC126" s="585"/>
      <c r="AD126" s="585"/>
      <c r="AE126" s="585"/>
      <c r="AF126" s="585"/>
      <c r="AG126" s="585"/>
      <c r="AH126" s="585"/>
    </row>
    <row r="127" spans="1:40" s="523" customFormat="1" ht="22.5">
      <c r="A127" s="1209"/>
      <c r="B127" s="1209"/>
      <c r="C127" s="1209">
        <v>1</v>
      </c>
      <c r="D127" s="940"/>
      <c r="E127" s="942"/>
      <c r="F127" s="942"/>
      <c r="G127" s="942"/>
      <c r="H127" s="942"/>
      <c r="I127" s="944"/>
      <c r="J127" s="936"/>
      <c r="K127" s="939"/>
      <c r="L127" s="593" t="str">
        <f>mergeValue(A127) &amp;"."&amp; mergeValue(B127)&amp;"."&amp; mergeValue(C127)</f>
        <v>1.1.1</v>
      </c>
      <c r="M127" s="547" t="s">
        <v>7</v>
      </c>
      <c r="N127" s="580"/>
      <c r="O127" s="1250"/>
      <c r="P127" s="1250"/>
      <c r="Q127" s="1250"/>
      <c r="R127" s="1250"/>
      <c r="S127" s="1250"/>
      <c r="T127" s="1250"/>
      <c r="U127" s="1250"/>
      <c r="V127" s="1250"/>
      <c r="W127" s="630" t="s">
        <v>634</v>
      </c>
      <c r="X127" s="585"/>
      <c r="Y127" s="585"/>
      <c r="Z127" s="585"/>
      <c r="AA127" s="585"/>
      <c r="AB127" s="585"/>
      <c r="AC127" s="585"/>
      <c r="AD127" s="585"/>
      <c r="AE127" s="585"/>
      <c r="AF127" s="585"/>
      <c r="AG127" s="585"/>
      <c r="AH127" s="585"/>
    </row>
    <row r="128" spans="1:40" s="523" customFormat="1" ht="22.5">
      <c r="A128" s="1209"/>
      <c r="B128" s="1209"/>
      <c r="C128" s="1209"/>
      <c r="D128" s="1209">
        <v>1</v>
      </c>
      <c r="E128" s="942"/>
      <c r="F128" s="942"/>
      <c r="G128" s="942"/>
      <c r="H128" s="942"/>
      <c r="I128" s="944"/>
      <c r="J128" s="936"/>
      <c r="K128" s="939"/>
      <c r="L128" s="593" t="str">
        <f>mergeValue(A128) &amp;"."&amp; mergeValue(B128)&amp;"."&amp; mergeValue(C128)&amp;"."&amp; mergeValue(D128)</f>
        <v>1.1.1.1</v>
      </c>
      <c r="M128" s="548" t="s">
        <v>22</v>
      </c>
      <c r="N128" s="580"/>
      <c r="O128" s="1250"/>
      <c r="P128" s="1250"/>
      <c r="Q128" s="1250"/>
      <c r="R128" s="1250"/>
      <c r="S128" s="1250"/>
      <c r="T128" s="1250"/>
      <c r="U128" s="1250"/>
      <c r="V128" s="1250"/>
      <c r="W128" s="630" t="s">
        <v>635</v>
      </c>
      <c r="X128" s="585"/>
      <c r="Y128" s="585"/>
      <c r="Z128" s="585"/>
      <c r="AA128" s="585"/>
      <c r="AB128" s="585"/>
      <c r="AC128" s="585"/>
      <c r="AD128" s="585"/>
      <c r="AE128" s="585"/>
      <c r="AF128" s="585"/>
      <c r="AG128" s="585"/>
      <c r="AH128" s="585"/>
    </row>
    <row r="129" spans="1:34" s="523" customFormat="1" ht="11.25" hidden="1" customHeight="1">
      <c r="A129" s="1209"/>
      <c r="B129" s="1209"/>
      <c r="C129" s="1209"/>
      <c r="D129" s="1209"/>
      <c r="E129" s="1209">
        <v>1</v>
      </c>
      <c r="F129" s="942"/>
      <c r="G129" s="942"/>
      <c r="H129" s="940">
        <v>1</v>
      </c>
      <c r="I129" s="1209">
        <v>1</v>
      </c>
      <c r="J129" s="942"/>
      <c r="K129" s="947"/>
      <c r="L129" s="593"/>
      <c r="M129" s="554"/>
      <c r="N129" s="581"/>
      <c r="O129" s="631"/>
      <c r="P129" s="631"/>
      <c r="Q129" s="631"/>
      <c r="R129" s="631"/>
      <c r="S129" s="631"/>
      <c r="T129" s="631"/>
      <c r="U129" s="631"/>
      <c r="V129" s="508"/>
      <c r="W129" s="559"/>
      <c r="X129" s="585"/>
      <c r="Y129" s="585"/>
      <c r="Z129" s="585"/>
      <c r="AA129" s="585"/>
      <c r="AB129" s="585"/>
      <c r="AC129" s="585"/>
      <c r="AD129" s="585"/>
      <c r="AE129" s="585"/>
      <c r="AF129" s="585"/>
      <c r="AG129" s="585"/>
      <c r="AH129" s="585"/>
    </row>
    <row r="130" spans="1:34" s="523" customFormat="1" ht="90">
      <c r="A130" s="1209"/>
      <c r="B130" s="1209"/>
      <c r="C130" s="1209"/>
      <c r="D130" s="1209"/>
      <c r="E130" s="1209"/>
      <c r="F130" s="1209">
        <v>1</v>
      </c>
      <c r="G130" s="940"/>
      <c r="H130" s="940"/>
      <c r="I130" s="1209"/>
      <c r="J130" s="1209">
        <v>1</v>
      </c>
      <c r="K130" s="948"/>
      <c r="L130" s="593" t="str">
        <f>mergeValue(A130) &amp;"."&amp; mergeValue(B130)&amp;"."&amp; mergeValue(C130)&amp;"."&amp; mergeValue(D130)&amp;"."&amp;  mergeValue(F130)</f>
        <v>1.1.1.1.1</v>
      </c>
      <c r="M130" s="555" t="s">
        <v>10</v>
      </c>
      <c r="N130" s="581"/>
      <c r="O130" s="1211"/>
      <c r="P130" s="1211"/>
      <c r="Q130" s="1211"/>
      <c r="R130" s="1211"/>
      <c r="S130" s="1211"/>
      <c r="T130" s="1211"/>
      <c r="U130" s="1211"/>
      <c r="V130" s="1211"/>
      <c r="W130" s="630" t="s">
        <v>636</v>
      </c>
      <c r="X130" s="585"/>
      <c r="Y130" s="589" t="str">
        <f>strCheckUnique(Z130:Z133)</f>
        <v/>
      </c>
      <c r="Z130" s="585"/>
      <c r="AA130" s="589"/>
      <c r="AB130" s="585"/>
      <c r="AC130" s="585"/>
      <c r="AD130" s="585"/>
      <c r="AE130" s="585"/>
      <c r="AF130" s="585"/>
      <c r="AG130" s="585"/>
      <c r="AH130" s="585"/>
    </row>
    <row r="131" spans="1:34" s="523" customFormat="1" ht="191.25" customHeight="1">
      <c r="A131" s="1209"/>
      <c r="B131" s="1209"/>
      <c r="C131" s="1209"/>
      <c r="D131" s="1209"/>
      <c r="E131" s="1209"/>
      <c r="F131" s="1209"/>
      <c r="G131" s="940">
        <v>1</v>
      </c>
      <c r="H131" s="940"/>
      <c r="I131" s="1209"/>
      <c r="J131" s="1209"/>
      <c r="K131" s="948">
        <v>1</v>
      </c>
      <c r="L131" s="593" t="str">
        <f>mergeValue(A131) &amp;"."&amp; mergeValue(B131)&amp;"."&amp; mergeValue(C131)&amp;"."&amp; mergeValue(D131)&amp;"."&amp; mergeValue(F131)&amp;"."&amp; mergeValue(G131)</f>
        <v>1.1.1.1.1.1</v>
      </c>
      <c r="M131" s="1069"/>
      <c r="N131" s="586"/>
      <c r="O131" s="562"/>
      <c r="P131" s="562"/>
      <c r="Q131" s="1094"/>
      <c r="R131" s="1251"/>
      <c r="S131" s="1216" t="s">
        <v>84</v>
      </c>
      <c r="T131" s="1251"/>
      <c r="U131" s="1216" t="s">
        <v>85</v>
      </c>
      <c r="V131" s="578"/>
      <c r="W131" s="1208" t="s">
        <v>660</v>
      </c>
      <c r="X131" s="585" t="str">
        <f>strCheckDate(O132:V132)</f>
        <v/>
      </c>
      <c r="Y131" s="589"/>
      <c r="Z131" s="589" t="str">
        <f>IF(M131="","",M131 )</f>
        <v/>
      </c>
      <c r="AA131" s="589"/>
      <c r="AB131" s="589"/>
      <c r="AC131" s="589"/>
      <c r="AD131" s="585"/>
      <c r="AE131" s="585"/>
      <c r="AF131" s="585"/>
      <c r="AG131" s="585"/>
      <c r="AH131" s="585"/>
    </row>
    <row r="132" spans="1:34" s="523" customFormat="1" ht="0.2" customHeight="1">
      <c r="A132" s="1209"/>
      <c r="B132" s="1209"/>
      <c r="C132" s="1209"/>
      <c r="D132" s="1209"/>
      <c r="E132" s="1209"/>
      <c r="F132" s="1209"/>
      <c r="G132" s="940"/>
      <c r="H132" s="940"/>
      <c r="I132" s="1209"/>
      <c r="J132" s="1209"/>
      <c r="K132" s="948"/>
      <c r="L132" s="600"/>
      <c r="M132" s="646"/>
      <c r="N132" s="586"/>
      <c r="O132" s="562"/>
      <c r="P132" s="562"/>
      <c r="Q132" s="584" t="str">
        <f>R131 &amp; "-" &amp; T131</f>
        <v>-</v>
      </c>
      <c r="R132" s="1215"/>
      <c r="S132" s="1216"/>
      <c r="T132" s="1215"/>
      <c r="U132" s="1216"/>
      <c r="V132" s="578"/>
      <c r="W132" s="1208"/>
      <c r="X132" s="585"/>
      <c r="Y132" s="585"/>
      <c r="Z132" s="585"/>
      <c r="AA132" s="585"/>
      <c r="AB132" s="585"/>
      <c r="AC132" s="585"/>
      <c r="AD132" s="585"/>
      <c r="AE132" s="585"/>
      <c r="AF132" s="585"/>
      <c r="AG132" s="585"/>
      <c r="AH132" s="585"/>
    </row>
    <row r="133" spans="1:34" s="522" customFormat="1" ht="15" customHeight="1">
      <c r="A133" s="1209"/>
      <c r="B133" s="1209"/>
      <c r="C133" s="1209"/>
      <c r="D133" s="1209"/>
      <c r="E133" s="1209"/>
      <c r="F133" s="1209"/>
      <c r="G133" s="942"/>
      <c r="H133" s="940"/>
      <c r="I133" s="1209"/>
      <c r="J133" s="1209"/>
      <c r="K133" s="947"/>
      <c r="L133" s="538"/>
      <c r="M133" s="556" t="s">
        <v>25</v>
      </c>
      <c r="N133" s="551"/>
      <c r="O133" s="545"/>
      <c r="P133" s="545"/>
      <c r="Q133" s="545"/>
      <c r="R133" s="573"/>
      <c r="S133" s="564"/>
      <c r="T133" s="563"/>
      <c r="U133" s="551"/>
      <c r="V133" s="560"/>
      <c r="W133" s="1208"/>
      <c r="X133" s="587"/>
      <c r="Y133" s="587"/>
      <c r="Z133" s="587"/>
      <c r="AA133" s="587"/>
      <c r="AB133" s="587"/>
      <c r="AC133" s="587"/>
      <c r="AD133" s="587"/>
      <c r="AE133" s="587"/>
      <c r="AF133" s="587"/>
      <c r="AG133" s="587"/>
      <c r="AH133" s="587"/>
    </row>
    <row r="134" spans="1:34" s="522" customFormat="1" ht="15" customHeight="1">
      <c r="A134" s="1209"/>
      <c r="B134" s="1209"/>
      <c r="C134" s="1209"/>
      <c r="D134" s="1209"/>
      <c r="E134" s="1209"/>
      <c r="F134" s="942"/>
      <c r="G134" s="942"/>
      <c r="H134" s="940"/>
      <c r="I134" s="1209"/>
      <c r="J134" s="942"/>
      <c r="K134" s="947"/>
      <c r="L134" s="538"/>
      <c r="M134" s="551" t="s">
        <v>11</v>
      </c>
      <c r="N134" s="550"/>
      <c r="O134" s="545"/>
      <c r="P134" s="545"/>
      <c r="Q134" s="545"/>
      <c r="R134" s="573"/>
      <c r="S134" s="564"/>
      <c r="T134" s="563"/>
      <c r="U134" s="550"/>
      <c r="V134" s="564"/>
      <c r="W134" s="560"/>
      <c r="X134" s="587"/>
      <c r="Y134" s="587"/>
      <c r="Z134" s="587"/>
      <c r="AA134" s="587"/>
      <c r="AB134" s="587"/>
      <c r="AC134" s="587"/>
      <c r="AD134" s="587"/>
      <c r="AE134" s="587"/>
      <c r="AF134" s="587"/>
      <c r="AG134" s="587"/>
      <c r="AH134" s="587"/>
    </row>
    <row r="135" spans="1:34" s="522" customFormat="1" ht="0.2" customHeight="1">
      <c r="A135" s="1209"/>
      <c r="B135" s="1209"/>
      <c r="C135" s="1209"/>
      <c r="D135" s="1209"/>
      <c r="E135" s="946"/>
      <c r="F135" s="942"/>
      <c r="G135" s="942"/>
      <c r="H135" s="942"/>
      <c r="I135" s="938"/>
      <c r="J135" s="935"/>
      <c r="K135" s="945"/>
      <c r="L135" s="538"/>
      <c r="M135" s="551"/>
      <c r="N135" s="549"/>
      <c r="O135" s="545"/>
      <c r="P135" s="545"/>
      <c r="Q135" s="545"/>
      <c r="R135" s="573"/>
      <c r="S135" s="564"/>
      <c r="T135" s="563"/>
      <c r="U135" s="549"/>
      <c r="V135" s="564"/>
      <c r="W135" s="560"/>
      <c r="X135" s="587"/>
      <c r="Y135" s="587"/>
      <c r="Z135" s="587"/>
      <c r="AA135" s="587"/>
      <c r="AB135" s="587"/>
      <c r="AC135" s="587"/>
      <c r="AD135" s="587"/>
      <c r="AE135" s="587"/>
      <c r="AF135" s="587"/>
      <c r="AG135" s="587"/>
      <c r="AH135" s="587"/>
    </row>
    <row r="136" spans="1:34" s="522" customFormat="1" ht="15" customHeight="1">
      <c r="A136" s="1209"/>
      <c r="B136" s="1209"/>
      <c r="C136" s="1209"/>
      <c r="D136" s="946"/>
      <c r="E136" s="946"/>
      <c r="F136" s="942"/>
      <c r="G136" s="942"/>
      <c r="H136" s="942"/>
      <c r="I136" s="938"/>
      <c r="J136" s="935"/>
      <c r="K136" s="945"/>
      <c r="L136" s="538"/>
      <c r="M136" s="550" t="s">
        <v>17</v>
      </c>
      <c r="N136" s="549"/>
      <c r="O136" s="545"/>
      <c r="P136" s="545"/>
      <c r="Q136" s="545"/>
      <c r="R136" s="573"/>
      <c r="S136" s="564"/>
      <c r="T136" s="563"/>
      <c r="U136" s="549"/>
      <c r="V136" s="564"/>
      <c r="W136" s="560"/>
      <c r="X136" s="587"/>
      <c r="Y136" s="587"/>
      <c r="Z136" s="587"/>
      <c r="AA136" s="587"/>
      <c r="AB136" s="587"/>
      <c r="AC136" s="587"/>
      <c r="AD136" s="587"/>
      <c r="AE136" s="587"/>
      <c r="AF136" s="587"/>
      <c r="AG136" s="587"/>
      <c r="AH136" s="587"/>
    </row>
    <row r="137" spans="1:34" s="522" customFormat="1" ht="15" customHeight="1">
      <c r="A137" s="1209"/>
      <c r="B137" s="1209"/>
      <c r="C137" s="946"/>
      <c r="D137" s="946"/>
      <c r="E137" s="946"/>
      <c r="F137" s="946"/>
      <c r="G137" s="951"/>
      <c r="H137" s="938"/>
      <c r="I137" s="949"/>
      <c r="J137" s="935"/>
      <c r="K137" s="950"/>
      <c r="L137" s="538"/>
      <c r="M137" s="549" t="s">
        <v>18</v>
      </c>
      <c r="N137" s="549"/>
      <c r="O137" s="545"/>
      <c r="P137" s="545"/>
      <c r="Q137" s="545"/>
      <c r="R137" s="573"/>
      <c r="S137" s="564"/>
      <c r="T137" s="563"/>
      <c r="U137" s="549"/>
      <c r="V137" s="564"/>
      <c r="W137" s="560"/>
      <c r="X137" s="587"/>
      <c r="Y137" s="587"/>
      <c r="Z137" s="587"/>
      <c r="AA137" s="587"/>
      <c r="AB137" s="587"/>
      <c r="AC137" s="587"/>
      <c r="AD137" s="587"/>
      <c r="AE137" s="587"/>
      <c r="AF137" s="587"/>
      <c r="AG137" s="587"/>
      <c r="AH137" s="587"/>
    </row>
    <row r="138" spans="1:34" s="522" customFormat="1" ht="15" customHeight="1">
      <c r="A138" s="1209"/>
      <c r="B138" s="946"/>
      <c r="C138" s="946"/>
      <c r="D138" s="946"/>
      <c r="E138" s="946"/>
      <c r="F138" s="946"/>
      <c r="G138" s="951"/>
      <c r="H138" s="938"/>
      <c r="I138" s="938"/>
      <c r="J138" s="935"/>
      <c r="K138" s="945"/>
      <c r="L138" s="538"/>
      <c r="M138" s="558" t="s">
        <v>19</v>
      </c>
      <c r="N138" s="549"/>
      <c r="O138" s="545"/>
      <c r="P138" s="545"/>
      <c r="Q138" s="545"/>
      <c r="R138" s="573"/>
      <c r="S138" s="564"/>
      <c r="T138" s="563"/>
      <c r="U138" s="549"/>
      <c r="V138" s="564"/>
      <c r="W138" s="560"/>
      <c r="X138" s="587"/>
      <c r="Y138" s="587"/>
      <c r="Z138" s="587"/>
      <c r="AA138" s="587"/>
      <c r="AB138" s="587"/>
      <c r="AC138" s="587"/>
      <c r="AD138" s="587"/>
      <c r="AE138" s="587"/>
      <c r="AF138" s="587"/>
      <c r="AG138" s="587"/>
      <c r="AH138" s="587"/>
    </row>
    <row r="139" spans="1:34" s="522" customFormat="1" ht="15" customHeight="1">
      <c r="A139" s="934"/>
      <c r="B139" s="934"/>
      <c r="C139" s="934"/>
      <c r="D139" s="934"/>
      <c r="E139" s="934"/>
      <c r="F139" s="934"/>
      <c r="G139" s="934"/>
      <c r="H139" s="934"/>
      <c r="I139" s="934"/>
      <c r="J139" s="934"/>
      <c r="K139" s="934"/>
      <c r="L139" s="492"/>
      <c r="M139" s="565" t="s">
        <v>309</v>
      </c>
      <c r="N139" s="549"/>
      <c r="O139" s="545"/>
      <c r="P139" s="545"/>
      <c r="Q139" s="545"/>
      <c r="R139" s="573"/>
      <c r="S139" s="564"/>
      <c r="T139" s="563"/>
      <c r="U139" s="549"/>
      <c r="V139" s="564"/>
      <c r="W139" s="560"/>
      <c r="X139" s="587"/>
      <c r="Y139" s="587"/>
      <c r="Z139" s="587"/>
      <c r="AA139" s="587"/>
      <c r="AB139" s="587"/>
      <c r="AC139" s="587"/>
      <c r="AD139" s="587"/>
      <c r="AE139" s="587"/>
      <c r="AF139" s="587"/>
      <c r="AG139" s="587"/>
      <c r="AH139" s="587"/>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6"/>
      <c r="Y141" s="216"/>
      <c r="Z141" s="216"/>
      <c r="AA141" s="216"/>
      <c r="AB141" s="216"/>
      <c r="AC141" s="216"/>
      <c r="AD141" s="216"/>
      <c r="AE141" s="216"/>
      <c r="AF141" s="216"/>
      <c r="AG141" s="216"/>
      <c r="AH141" s="216"/>
    </row>
    <row r="142" spans="1:34" ht="17.100000000000001" customHeight="1">
      <c r="T142" s="122"/>
      <c r="U142" s="43"/>
      <c r="X142" s="204"/>
      <c r="Y142" s="204"/>
      <c r="Z142" s="204"/>
      <c r="AA142" s="204"/>
      <c r="AB142" s="204"/>
      <c r="AC142" s="204"/>
      <c r="AD142" s="204"/>
      <c r="AE142" s="204"/>
      <c r="AF142" s="204"/>
      <c r="AG142" s="204"/>
      <c r="AH142" s="204"/>
    </row>
    <row r="143" spans="1:34" s="523" customFormat="1" ht="22.5">
      <c r="A143" s="1209">
        <v>1</v>
      </c>
      <c r="B143" s="958"/>
      <c r="C143" s="958"/>
      <c r="D143" s="958"/>
      <c r="E143" s="959"/>
      <c r="F143" s="960"/>
      <c r="G143" s="960"/>
      <c r="H143" s="960"/>
      <c r="I143" s="961"/>
      <c r="J143" s="956"/>
      <c r="K143" s="963"/>
      <c r="L143" s="593">
        <f>mergeValue(A143)</f>
        <v>1</v>
      </c>
      <c r="M143" s="641" t="s">
        <v>20</v>
      </c>
      <c r="N143" s="580"/>
      <c r="O143" s="1250"/>
      <c r="P143" s="1250"/>
      <c r="Q143" s="1250"/>
      <c r="R143" s="1250"/>
      <c r="S143" s="1250"/>
      <c r="T143" s="1250"/>
      <c r="U143" s="1250"/>
      <c r="V143" s="1250"/>
      <c r="W143" s="630" t="s">
        <v>659</v>
      </c>
      <c r="X143" s="585"/>
      <c r="Y143" s="585"/>
      <c r="Z143" s="585"/>
      <c r="AA143" s="585"/>
      <c r="AB143" s="585"/>
      <c r="AC143" s="585"/>
      <c r="AD143" s="585"/>
      <c r="AE143" s="585"/>
      <c r="AF143" s="585"/>
      <c r="AG143" s="585"/>
      <c r="AH143" s="585"/>
    </row>
    <row r="144" spans="1:34" s="523" customFormat="1" ht="22.5">
      <c r="A144" s="1209"/>
      <c r="B144" s="1209">
        <v>1</v>
      </c>
      <c r="C144" s="958"/>
      <c r="D144" s="958"/>
      <c r="E144" s="960"/>
      <c r="F144" s="960"/>
      <c r="G144" s="960"/>
      <c r="H144" s="960"/>
      <c r="I144" s="955"/>
      <c r="J144" s="954"/>
      <c r="K144" s="957"/>
      <c r="L144" s="593" t="str">
        <f>mergeValue(A144) &amp;"."&amp; mergeValue(B144)</f>
        <v>1.1</v>
      </c>
      <c r="M144" s="546" t="s">
        <v>16</v>
      </c>
      <c r="N144" s="580"/>
      <c r="O144" s="1250"/>
      <c r="P144" s="1250"/>
      <c r="Q144" s="1250"/>
      <c r="R144" s="1250"/>
      <c r="S144" s="1250"/>
      <c r="T144" s="1250"/>
      <c r="U144" s="1250"/>
      <c r="V144" s="1250"/>
      <c r="W144" s="630" t="s">
        <v>478</v>
      </c>
      <c r="X144" s="585"/>
      <c r="Y144" s="585"/>
      <c r="Z144" s="585"/>
      <c r="AA144" s="585"/>
      <c r="AB144" s="585"/>
      <c r="AC144" s="585"/>
      <c r="AD144" s="585"/>
      <c r="AE144" s="585"/>
      <c r="AF144" s="585"/>
      <c r="AG144" s="585"/>
      <c r="AH144" s="585"/>
    </row>
    <row r="145" spans="1:35" s="523" customFormat="1" ht="22.5">
      <c r="A145" s="1209"/>
      <c r="B145" s="1209"/>
      <c r="C145" s="1209">
        <v>1</v>
      </c>
      <c r="D145" s="958"/>
      <c r="E145" s="960"/>
      <c r="F145" s="960"/>
      <c r="G145" s="960"/>
      <c r="H145" s="960"/>
      <c r="I145" s="962"/>
      <c r="J145" s="954"/>
      <c r="K145" s="957"/>
      <c r="L145" s="593" t="str">
        <f>mergeValue(A145) &amp;"."&amp; mergeValue(B145)&amp;"."&amp; mergeValue(C145)</f>
        <v>1.1.1</v>
      </c>
      <c r="M145" s="547" t="s">
        <v>7</v>
      </c>
      <c r="N145" s="580"/>
      <c r="O145" s="1250"/>
      <c r="P145" s="1250"/>
      <c r="Q145" s="1250"/>
      <c r="R145" s="1250"/>
      <c r="S145" s="1250"/>
      <c r="T145" s="1250"/>
      <c r="U145" s="1250"/>
      <c r="V145" s="1250"/>
      <c r="W145" s="630" t="s">
        <v>634</v>
      </c>
      <c r="X145" s="585"/>
      <c r="Y145" s="585"/>
      <c r="Z145" s="585"/>
      <c r="AA145" s="585"/>
      <c r="AB145" s="585"/>
      <c r="AC145" s="585"/>
      <c r="AD145" s="585"/>
      <c r="AE145" s="585"/>
      <c r="AF145" s="585"/>
      <c r="AG145" s="585"/>
      <c r="AH145" s="585"/>
    </row>
    <row r="146" spans="1:35" s="523" customFormat="1" ht="22.5">
      <c r="A146" s="1209"/>
      <c r="B146" s="1209"/>
      <c r="C146" s="1209"/>
      <c r="D146" s="1209">
        <v>1</v>
      </c>
      <c r="E146" s="960"/>
      <c r="F146" s="960"/>
      <c r="G146" s="960"/>
      <c r="H146" s="960"/>
      <c r="I146" s="962"/>
      <c r="J146" s="954"/>
      <c r="K146" s="957"/>
      <c r="L146" s="593" t="str">
        <f>mergeValue(A146) &amp;"."&amp; mergeValue(B146)&amp;"."&amp; mergeValue(C146)&amp;"."&amp; mergeValue(D146)</f>
        <v>1.1.1.1</v>
      </c>
      <c r="M146" s="548" t="s">
        <v>22</v>
      </c>
      <c r="N146" s="580"/>
      <c r="O146" s="1250"/>
      <c r="P146" s="1250"/>
      <c r="Q146" s="1250"/>
      <c r="R146" s="1250"/>
      <c r="S146" s="1250"/>
      <c r="T146" s="1250"/>
      <c r="U146" s="1250"/>
      <c r="V146" s="1250"/>
      <c r="W146" s="630" t="s">
        <v>635</v>
      </c>
      <c r="X146" s="585"/>
      <c r="Y146" s="585"/>
      <c r="Z146" s="585"/>
      <c r="AA146" s="585"/>
      <c r="AB146" s="585"/>
      <c r="AC146" s="585"/>
      <c r="AD146" s="585"/>
      <c r="AE146" s="585"/>
      <c r="AF146" s="585"/>
      <c r="AG146" s="585"/>
      <c r="AH146" s="585"/>
    </row>
    <row r="147" spans="1:35" s="523" customFormat="1" ht="11.25" hidden="1" customHeight="1">
      <c r="A147" s="1209"/>
      <c r="B147" s="1209"/>
      <c r="C147" s="1209"/>
      <c r="D147" s="1209"/>
      <c r="E147" s="1209">
        <v>1</v>
      </c>
      <c r="F147" s="960"/>
      <c r="G147" s="960"/>
      <c r="H147" s="958">
        <v>1</v>
      </c>
      <c r="I147" s="1209">
        <v>1</v>
      </c>
      <c r="J147" s="960"/>
      <c r="K147" s="965"/>
      <c r="L147" s="593"/>
      <c r="M147" s="554"/>
      <c r="N147" s="581"/>
      <c r="O147" s="631"/>
      <c r="P147" s="631"/>
      <c r="Q147" s="631"/>
      <c r="R147" s="631"/>
      <c r="S147" s="631"/>
      <c r="T147" s="631"/>
      <c r="U147" s="631"/>
      <c r="V147" s="508"/>
      <c r="W147" s="559"/>
      <c r="X147" s="585"/>
      <c r="Y147" s="585"/>
      <c r="Z147" s="585"/>
      <c r="AA147" s="585"/>
      <c r="AB147" s="585"/>
      <c r="AC147" s="585"/>
      <c r="AD147" s="585"/>
      <c r="AE147" s="585"/>
      <c r="AF147" s="585"/>
      <c r="AG147" s="585"/>
      <c r="AH147" s="585"/>
    </row>
    <row r="148" spans="1:35" s="523" customFormat="1" ht="90">
      <c r="A148" s="1209"/>
      <c r="B148" s="1209"/>
      <c r="C148" s="1209"/>
      <c r="D148" s="1209"/>
      <c r="E148" s="1209"/>
      <c r="F148" s="1209">
        <v>1</v>
      </c>
      <c r="G148" s="958"/>
      <c r="H148" s="958"/>
      <c r="I148" s="1209"/>
      <c r="J148" s="1209">
        <v>1</v>
      </c>
      <c r="K148" s="966"/>
      <c r="L148" s="593" t="str">
        <f>mergeValue(A148) &amp;"."&amp; mergeValue(B148)&amp;"."&amp; mergeValue(C148)&amp;"."&amp; mergeValue(D148)&amp;"."&amp;  mergeValue(F148)</f>
        <v>1.1.1.1.1</v>
      </c>
      <c r="M148" s="555" t="s">
        <v>10</v>
      </c>
      <c r="N148" s="581"/>
      <c r="O148" s="1211"/>
      <c r="P148" s="1211"/>
      <c r="Q148" s="1211"/>
      <c r="R148" s="1211"/>
      <c r="S148" s="1211"/>
      <c r="T148" s="1211"/>
      <c r="U148" s="1211"/>
      <c r="V148" s="1211"/>
      <c r="W148" s="630" t="s">
        <v>636</v>
      </c>
      <c r="X148" s="585"/>
      <c r="Y148" s="589" t="str">
        <f>strCheckUnique(Z148:Z151)</f>
        <v/>
      </c>
      <c r="Z148" s="585"/>
      <c r="AA148" s="589"/>
      <c r="AB148" s="585"/>
      <c r="AC148" s="585"/>
      <c r="AD148" s="585"/>
      <c r="AE148" s="585"/>
      <c r="AF148" s="585"/>
      <c r="AG148" s="585"/>
      <c r="AH148" s="585"/>
    </row>
    <row r="149" spans="1:35" s="523" customFormat="1" ht="188.25" customHeight="1">
      <c r="A149" s="1209"/>
      <c r="B149" s="1209"/>
      <c r="C149" s="1209"/>
      <c r="D149" s="1209"/>
      <c r="E149" s="1209"/>
      <c r="F149" s="1209"/>
      <c r="G149" s="958">
        <v>1</v>
      </c>
      <c r="H149" s="958"/>
      <c r="I149" s="1209"/>
      <c r="J149" s="1209"/>
      <c r="K149" s="966">
        <v>1</v>
      </c>
      <c r="L149" s="593" t="str">
        <f>mergeValue(A149) &amp;"."&amp; mergeValue(B149)&amp;"."&amp; mergeValue(C149)&amp;"."&amp; mergeValue(D149)&amp;"."&amp; mergeValue(F149)&amp;"."&amp; mergeValue(G149)</f>
        <v>1.1.1.1.1.1</v>
      </c>
      <c r="M149" s="1069"/>
      <c r="N149" s="586"/>
      <c r="O149" s="562"/>
      <c r="P149" s="562"/>
      <c r="Q149" s="1094"/>
      <c r="R149" s="1251"/>
      <c r="S149" s="1216" t="s">
        <v>84</v>
      </c>
      <c r="T149" s="1251"/>
      <c r="U149" s="1216" t="s">
        <v>85</v>
      </c>
      <c r="V149" s="578"/>
      <c r="W149" s="1208" t="s">
        <v>660</v>
      </c>
      <c r="X149" s="585" t="str">
        <f>strCheckDate(O150:V150)</f>
        <v/>
      </c>
      <c r="Y149" s="589"/>
      <c r="Z149" s="589" t="str">
        <f>IF(M149="","",M149 )</f>
        <v/>
      </c>
      <c r="AA149" s="589"/>
      <c r="AB149" s="589"/>
      <c r="AC149" s="589"/>
      <c r="AD149" s="585"/>
      <c r="AE149" s="585"/>
      <c r="AF149" s="585"/>
      <c r="AG149" s="585"/>
      <c r="AH149" s="585"/>
    </row>
    <row r="150" spans="1:35" s="523" customFormat="1" ht="0.2" customHeight="1">
      <c r="A150" s="1209"/>
      <c r="B150" s="1209"/>
      <c r="C150" s="1209"/>
      <c r="D150" s="1209"/>
      <c r="E150" s="1209"/>
      <c r="F150" s="1209"/>
      <c r="G150" s="958"/>
      <c r="H150" s="958"/>
      <c r="I150" s="1209"/>
      <c r="J150" s="1209"/>
      <c r="K150" s="966"/>
      <c r="L150" s="600"/>
      <c r="M150" s="646"/>
      <c r="N150" s="586"/>
      <c r="O150" s="562"/>
      <c r="P150" s="562"/>
      <c r="Q150" s="584" t="str">
        <f>R149 &amp; "-" &amp; T149</f>
        <v>-</v>
      </c>
      <c r="R150" s="1215"/>
      <c r="S150" s="1216"/>
      <c r="T150" s="1215"/>
      <c r="U150" s="1216"/>
      <c r="V150" s="578"/>
      <c r="W150" s="1208"/>
      <c r="X150" s="585"/>
      <c r="Y150" s="585"/>
      <c r="Z150" s="585"/>
      <c r="AA150" s="585"/>
      <c r="AB150" s="585"/>
      <c r="AC150" s="585"/>
      <c r="AD150" s="585"/>
      <c r="AE150" s="585"/>
      <c r="AF150" s="585"/>
      <c r="AG150" s="585"/>
      <c r="AH150" s="585"/>
    </row>
    <row r="151" spans="1:35" s="522" customFormat="1" ht="15" customHeight="1">
      <c r="A151" s="1209"/>
      <c r="B151" s="1209"/>
      <c r="C151" s="1209"/>
      <c r="D151" s="1209"/>
      <c r="E151" s="1209"/>
      <c r="F151" s="1209"/>
      <c r="G151" s="960"/>
      <c r="H151" s="958"/>
      <c r="I151" s="1209"/>
      <c r="J151" s="1209"/>
      <c r="K151" s="965"/>
      <c r="L151" s="538"/>
      <c r="M151" s="556" t="s">
        <v>25</v>
      </c>
      <c r="N151" s="551"/>
      <c r="O151" s="545"/>
      <c r="P151" s="545"/>
      <c r="Q151" s="545"/>
      <c r="R151" s="573"/>
      <c r="S151" s="564"/>
      <c r="T151" s="563"/>
      <c r="U151" s="551"/>
      <c r="V151" s="560"/>
      <c r="W151" s="1208"/>
      <c r="X151" s="587"/>
      <c r="Y151" s="587"/>
      <c r="Z151" s="587"/>
      <c r="AA151" s="587"/>
      <c r="AB151" s="587"/>
      <c r="AC151" s="587"/>
      <c r="AD151" s="587"/>
      <c r="AE151" s="587"/>
      <c r="AF151" s="587"/>
      <c r="AG151" s="587"/>
      <c r="AH151" s="587"/>
    </row>
    <row r="152" spans="1:35" s="522" customFormat="1" ht="15" customHeight="1">
      <c r="A152" s="1209"/>
      <c r="B152" s="1209"/>
      <c r="C152" s="1209"/>
      <c r="D152" s="1209"/>
      <c r="E152" s="1209"/>
      <c r="F152" s="960"/>
      <c r="G152" s="960"/>
      <c r="H152" s="958"/>
      <c r="I152" s="1209"/>
      <c r="J152" s="960"/>
      <c r="K152" s="965"/>
      <c r="L152" s="538"/>
      <c r="M152" s="551" t="s">
        <v>11</v>
      </c>
      <c r="N152" s="550"/>
      <c r="O152" s="545"/>
      <c r="P152" s="545"/>
      <c r="Q152" s="545"/>
      <c r="R152" s="573"/>
      <c r="S152" s="564"/>
      <c r="T152" s="563"/>
      <c r="U152" s="550"/>
      <c r="V152" s="564"/>
      <c r="W152" s="560"/>
      <c r="X152" s="587"/>
      <c r="Y152" s="587"/>
      <c r="Z152" s="587"/>
      <c r="AA152" s="587"/>
      <c r="AB152" s="587"/>
      <c r="AC152" s="587"/>
      <c r="AD152" s="587"/>
      <c r="AE152" s="587"/>
      <c r="AF152" s="587"/>
      <c r="AG152" s="587"/>
      <c r="AH152" s="587"/>
    </row>
    <row r="153" spans="1:35" s="522" customFormat="1" ht="15" hidden="1" customHeight="1">
      <c r="A153" s="1209"/>
      <c r="B153" s="1209"/>
      <c r="C153" s="1209"/>
      <c r="D153" s="1209"/>
      <c r="E153" s="964"/>
      <c r="F153" s="960"/>
      <c r="G153" s="960"/>
      <c r="H153" s="960"/>
      <c r="I153" s="956"/>
      <c r="J153" s="953"/>
      <c r="K153" s="963"/>
      <c r="L153" s="538"/>
      <c r="M153" s="551"/>
      <c r="N153" s="551"/>
      <c r="O153" s="551"/>
      <c r="P153" s="551"/>
      <c r="Q153" s="551"/>
      <c r="R153" s="551"/>
      <c r="S153" s="551"/>
      <c r="T153" s="551"/>
      <c r="U153" s="551"/>
      <c r="V153" s="564"/>
      <c r="W153" s="560"/>
      <c r="X153" s="587"/>
      <c r="Y153" s="587"/>
      <c r="Z153" s="587"/>
      <c r="AA153" s="587"/>
      <c r="AB153" s="587"/>
      <c r="AC153" s="587"/>
      <c r="AD153" s="587"/>
      <c r="AE153" s="587"/>
      <c r="AF153" s="587"/>
      <c r="AG153" s="587"/>
      <c r="AH153" s="587"/>
      <c r="AI153" s="587"/>
    </row>
    <row r="154" spans="1:35" s="522" customFormat="1" ht="15" customHeight="1">
      <c r="A154" s="1209"/>
      <c r="B154" s="1209"/>
      <c r="C154" s="1209"/>
      <c r="D154" s="964"/>
      <c r="E154" s="964"/>
      <c r="F154" s="960"/>
      <c r="G154" s="960"/>
      <c r="H154" s="960"/>
      <c r="I154" s="956"/>
      <c r="J154" s="953"/>
      <c r="K154" s="963"/>
      <c r="L154" s="538"/>
      <c r="M154" s="550" t="s">
        <v>17</v>
      </c>
      <c r="N154" s="549"/>
      <c r="O154" s="545"/>
      <c r="P154" s="545"/>
      <c r="Q154" s="545"/>
      <c r="R154" s="573"/>
      <c r="S154" s="564"/>
      <c r="T154" s="563"/>
      <c r="U154" s="549"/>
      <c r="V154" s="564"/>
      <c r="W154" s="560"/>
      <c r="X154" s="587"/>
      <c r="Y154" s="587"/>
      <c r="Z154" s="587"/>
      <c r="AA154" s="587"/>
      <c r="AB154" s="587"/>
      <c r="AC154" s="587"/>
      <c r="AD154" s="587"/>
      <c r="AE154" s="587"/>
      <c r="AF154" s="587"/>
      <c r="AG154" s="587"/>
      <c r="AH154" s="587"/>
    </row>
    <row r="155" spans="1:35" s="522" customFormat="1" ht="15" customHeight="1">
      <c r="A155" s="1209"/>
      <c r="B155" s="1209"/>
      <c r="C155" s="964"/>
      <c r="D155" s="964"/>
      <c r="E155" s="964"/>
      <c r="F155" s="964"/>
      <c r="G155" s="969"/>
      <c r="H155" s="956"/>
      <c r="I155" s="967"/>
      <c r="J155" s="953"/>
      <c r="K155" s="968"/>
      <c r="L155" s="538"/>
      <c r="M155" s="549" t="s">
        <v>18</v>
      </c>
      <c r="N155" s="549"/>
      <c r="O155" s="545"/>
      <c r="P155" s="545"/>
      <c r="Q155" s="545"/>
      <c r="R155" s="573"/>
      <c r="S155" s="564"/>
      <c r="T155" s="563"/>
      <c r="U155" s="549"/>
      <c r="V155" s="564"/>
      <c r="W155" s="560"/>
      <c r="X155" s="587"/>
      <c r="Y155" s="587"/>
      <c r="Z155" s="587"/>
      <c r="AA155" s="587"/>
      <c r="AB155" s="587"/>
      <c r="AC155" s="587"/>
      <c r="AD155" s="587"/>
      <c r="AE155" s="587"/>
      <c r="AF155" s="587"/>
      <c r="AG155" s="587"/>
      <c r="AH155" s="587"/>
    </row>
    <row r="156" spans="1:35" s="522" customFormat="1" ht="15" customHeight="1">
      <c r="A156" s="1209"/>
      <c r="B156" s="964"/>
      <c r="C156" s="964"/>
      <c r="D156" s="964"/>
      <c r="E156" s="964"/>
      <c r="F156" s="964"/>
      <c r="G156" s="969"/>
      <c r="H156" s="956"/>
      <c r="I156" s="956"/>
      <c r="J156" s="953"/>
      <c r="K156" s="963"/>
      <c r="L156" s="538"/>
      <c r="M156" s="558" t="s">
        <v>19</v>
      </c>
      <c r="N156" s="549"/>
      <c r="O156" s="545"/>
      <c r="P156" s="545"/>
      <c r="Q156" s="545"/>
      <c r="R156" s="573"/>
      <c r="S156" s="564"/>
      <c r="T156" s="563"/>
      <c r="U156" s="549"/>
      <c r="V156" s="564"/>
      <c r="W156" s="560"/>
      <c r="X156" s="587"/>
      <c r="Y156" s="587"/>
      <c r="Z156" s="587"/>
      <c r="AA156" s="587"/>
      <c r="AB156" s="587"/>
      <c r="AC156" s="587"/>
      <c r="AD156" s="587"/>
      <c r="AE156" s="587"/>
      <c r="AF156" s="587"/>
      <c r="AG156" s="587"/>
      <c r="AH156" s="587"/>
    </row>
    <row r="157" spans="1:35" s="522" customFormat="1" ht="15" customHeight="1">
      <c r="A157" s="952"/>
      <c r="B157" s="952"/>
      <c r="C157" s="952"/>
      <c r="D157" s="952"/>
      <c r="E157" s="952"/>
      <c r="F157" s="952"/>
      <c r="G157" s="952"/>
      <c r="H157" s="952"/>
      <c r="I157" s="952"/>
      <c r="J157" s="952"/>
      <c r="K157" s="952"/>
      <c r="L157" s="538"/>
      <c r="M157" s="565" t="s">
        <v>309</v>
      </c>
      <c r="N157" s="549"/>
      <c r="O157" s="545"/>
      <c r="P157" s="545"/>
      <c r="Q157" s="545"/>
      <c r="R157" s="573"/>
      <c r="S157" s="564"/>
      <c r="T157" s="563"/>
      <c r="U157" s="549"/>
      <c r="V157" s="564"/>
      <c r="W157" s="560"/>
      <c r="X157" s="587"/>
      <c r="Y157" s="587"/>
      <c r="Z157" s="587"/>
      <c r="AA157" s="587"/>
      <c r="AB157" s="587"/>
      <c r="AC157" s="587"/>
      <c r="AD157" s="587"/>
      <c r="AE157" s="587"/>
      <c r="AF157" s="587"/>
      <c r="AG157" s="587"/>
      <c r="AH157" s="587"/>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6"/>
      <c r="Y159" s="216"/>
      <c r="Z159" s="216"/>
      <c r="AA159" s="216"/>
      <c r="AB159" s="216"/>
      <c r="AC159" s="216"/>
      <c r="AD159" s="216"/>
      <c r="AE159" s="216"/>
      <c r="AF159" s="216"/>
      <c r="AG159" s="216"/>
      <c r="AH159" s="216"/>
    </row>
    <row r="160" spans="1:35" ht="17.100000000000001" customHeight="1">
      <c r="T160" s="122"/>
      <c r="U160" s="43"/>
      <c r="X160" s="204"/>
      <c r="Y160" s="204"/>
      <c r="Z160" s="204"/>
      <c r="AA160" s="204"/>
      <c r="AB160" s="204"/>
      <c r="AC160" s="204"/>
      <c r="AD160" s="204"/>
      <c r="AE160" s="204"/>
      <c r="AF160" s="204"/>
      <c r="AG160" s="204"/>
      <c r="AH160" s="204"/>
    </row>
    <row r="161" spans="1:33" s="523" customFormat="1" ht="22.5">
      <c r="A161" s="1209">
        <v>1</v>
      </c>
      <c r="B161" s="901"/>
      <c r="C161" s="901"/>
      <c r="D161" s="901"/>
      <c r="E161" s="902"/>
      <c r="F161" s="903"/>
      <c r="G161" s="903"/>
      <c r="H161" s="903"/>
      <c r="I161" s="904"/>
      <c r="J161" s="899"/>
      <c r="K161" s="906"/>
      <c r="L161" s="593">
        <f>mergeValue(A161)</f>
        <v>1</v>
      </c>
      <c r="M161" s="641" t="s">
        <v>20</v>
      </c>
      <c r="N161" s="580"/>
      <c r="O161" s="1288"/>
      <c r="P161" s="1289"/>
      <c r="Q161" s="1289"/>
      <c r="R161" s="1289"/>
      <c r="S161" s="1289"/>
      <c r="T161" s="1289"/>
      <c r="U161" s="1289"/>
      <c r="V161" s="1290"/>
      <c r="W161" s="630" t="s">
        <v>477</v>
      </c>
      <c r="X161" s="585"/>
      <c r="Y161" s="585"/>
      <c r="Z161" s="585"/>
      <c r="AA161" s="585"/>
      <c r="AB161" s="585"/>
      <c r="AC161" s="585"/>
      <c r="AD161" s="585"/>
      <c r="AE161" s="585"/>
      <c r="AF161" s="585"/>
      <c r="AG161" s="585"/>
    </row>
    <row r="162" spans="1:33" s="523" customFormat="1" ht="22.5">
      <c r="A162" s="1209"/>
      <c r="B162" s="1209">
        <v>1</v>
      </c>
      <c r="C162" s="901"/>
      <c r="D162" s="901"/>
      <c r="E162" s="903"/>
      <c r="F162" s="903"/>
      <c r="G162" s="903"/>
      <c r="H162" s="903"/>
      <c r="I162" s="898"/>
      <c r="J162" s="897"/>
      <c r="K162" s="900"/>
      <c r="L162" s="593" t="str">
        <f>mergeValue(A162) &amp;"."&amp; mergeValue(B162)</f>
        <v>1.1</v>
      </c>
      <c r="M162" s="546" t="s">
        <v>16</v>
      </c>
      <c r="N162" s="580"/>
      <c r="O162" s="1288"/>
      <c r="P162" s="1289"/>
      <c r="Q162" s="1289"/>
      <c r="R162" s="1289"/>
      <c r="S162" s="1289"/>
      <c r="T162" s="1289"/>
      <c r="U162" s="1289"/>
      <c r="V162" s="1290"/>
      <c r="W162" s="630" t="s">
        <v>478</v>
      </c>
      <c r="X162" s="585"/>
      <c r="Y162" s="585"/>
      <c r="Z162" s="585"/>
      <c r="AA162" s="585"/>
      <c r="AB162" s="585"/>
      <c r="AC162" s="585"/>
      <c r="AD162" s="585"/>
      <c r="AE162" s="585"/>
      <c r="AF162" s="585"/>
      <c r="AG162" s="585"/>
    </row>
    <row r="163" spans="1:33" s="523" customFormat="1" ht="22.5">
      <c r="A163" s="1209"/>
      <c r="B163" s="1209"/>
      <c r="C163" s="1209">
        <v>1</v>
      </c>
      <c r="D163" s="901"/>
      <c r="E163" s="903"/>
      <c r="F163" s="903"/>
      <c r="G163" s="903"/>
      <c r="H163" s="903"/>
      <c r="I163" s="905"/>
      <c r="J163" s="897"/>
      <c r="K163" s="900"/>
      <c r="L163" s="593" t="str">
        <f>mergeValue(A163) &amp;"."&amp; mergeValue(B163)&amp;"."&amp; mergeValue(C163)</f>
        <v>1.1.1</v>
      </c>
      <c r="M163" s="547" t="s">
        <v>7</v>
      </c>
      <c r="N163" s="580"/>
      <c r="O163" s="1288"/>
      <c r="P163" s="1289"/>
      <c r="Q163" s="1289"/>
      <c r="R163" s="1289"/>
      <c r="S163" s="1289"/>
      <c r="T163" s="1289"/>
      <c r="U163" s="1289"/>
      <c r="V163" s="1290"/>
      <c r="W163" s="630" t="s">
        <v>634</v>
      </c>
      <c r="X163" s="585"/>
      <c r="Y163" s="585"/>
      <c r="Z163" s="585"/>
      <c r="AA163" s="585"/>
      <c r="AB163" s="585"/>
      <c r="AC163" s="585"/>
      <c r="AD163" s="585"/>
      <c r="AE163" s="585"/>
      <c r="AF163" s="585"/>
      <c r="AG163" s="585"/>
    </row>
    <row r="164" spans="1:33" s="523" customFormat="1" ht="22.5">
      <c r="A164" s="1209"/>
      <c r="B164" s="1209"/>
      <c r="C164" s="1209"/>
      <c r="D164" s="1209">
        <v>1</v>
      </c>
      <c r="E164" s="903"/>
      <c r="F164" s="903"/>
      <c r="G164" s="903"/>
      <c r="H164" s="903"/>
      <c r="I164" s="905"/>
      <c r="J164" s="897"/>
      <c r="K164" s="900"/>
      <c r="L164" s="593" t="str">
        <f>mergeValue(A164) &amp;"."&amp; mergeValue(B164)&amp;"."&amp; mergeValue(C164)&amp;"."&amp; mergeValue(D164)</f>
        <v>1.1.1.1</v>
      </c>
      <c r="M164" s="548" t="s">
        <v>22</v>
      </c>
      <c r="N164" s="580"/>
      <c r="O164" s="1288"/>
      <c r="P164" s="1289"/>
      <c r="Q164" s="1289"/>
      <c r="R164" s="1289"/>
      <c r="S164" s="1289"/>
      <c r="T164" s="1289"/>
      <c r="U164" s="1289"/>
      <c r="V164" s="1290"/>
      <c r="W164" s="630" t="s">
        <v>635</v>
      </c>
      <c r="X164" s="585"/>
      <c r="Y164" s="585"/>
      <c r="Z164" s="585"/>
      <c r="AA164" s="585"/>
      <c r="AB164" s="585"/>
      <c r="AC164" s="585"/>
      <c r="AD164" s="585"/>
      <c r="AE164" s="585"/>
      <c r="AF164" s="585"/>
      <c r="AG164" s="585"/>
    </row>
    <row r="165" spans="1:33" s="523" customFormat="1" ht="101.25">
      <c r="A165" s="1209"/>
      <c r="B165" s="1209"/>
      <c r="C165" s="1209"/>
      <c r="D165" s="1209"/>
      <c r="E165" s="1209">
        <v>1</v>
      </c>
      <c r="F165" s="903"/>
      <c r="G165" s="903"/>
      <c r="H165" s="901">
        <v>1</v>
      </c>
      <c r="I165" s="1209">
        <v>1</v>
      </c>
      <c r="J165" s="903"/>
      <c r="K165" s="908"/>
      <c r="L165" s="593" t="str">
        <f>mergeValue(A165) &amp;"."&amp; mergeValue(B165)&amp;"."&amp; mergeValue(C165)&amp;"."&amp; mergeValue(D165)&amp;"."&amp; mergeValue(E165)</f>
        <v>1.1.1.1.1</v>
      </c>
      <c r="M165" s="554" t="s">
        <v>9</v>
      </c>
      <c r="N165" s="581"/>
      <c r="O165" s="1212"/>
      <c r="P165" s="1213"/>
      <c r="Q165" s="1213"/>
      <c r="R165" s="1213"/>
      <c r="S165" s="1213"/>
      <c r="T165" s="1213"/>
      <c r="U165" s="1213"/>
      <c r="V165" s="1214"/>
      <c r="W165" s="630" t="s">
        <v>639</v>
      </c>
      <c r="X165" s="585"/>
      <c r="Y165" s="585"/>
      <c r="Z165" s="585"/>
      <c r="AA165" s="585"/>
      <c r="AB165" s="585"/>
      <c r="AC165" s="585"/>
      <c r="AD165" s="585"/>
      <c r="AE165" s="585"/>
      <c r="AF165" s="585"/>
      <c r="AG165" s="585"/>
    </row>
    <row r="166" spans="1:33" s="523" customFormat="1" ht="90">
      <c r="A166" s="1209"/>
      <c r="B166" s="1209"/>
      <c r="C166" s="1209"/>
      <c r="D166" s="1209"/>
      <c r="E166" s="1209"/>
      <c r="F166" s="1209">
        <v>1</v>
      </c>
      <c r="G166" s="901"/>
      <c r="H166" s="901"/>
      <c r="I166" s="1209"/>
      <c r="J166" s="1209">
        <v>1</v>
      </c>
      <c r="K166" s="909"/>
      <c r="L166" s="593" t="str">
        <f>mergeValue(A166) &amp;"."&amp; mergeValue(B166)&amp;"."&amp; mergeValue(C166)&amp;"."&amp; mergeValue(D166)&amp;"."&amp; mergeValue(E166)&amp;"."&amp; mergeValue(F166)</f>
        <v>1.1.1.1.1.1</v>
      </c>
      <c r="M166" s="555" t="s">
        <v>10</v>
      </c>
      <c r="N166" s="581"/>
      <c r="O166" s="1212"/>
      <c r="P166" s="1213"/>
      <c r="Q166" s="1213"/>
      <c r="R166" s="1213"/>
      <c r="S166" s="1213"/>
      <c r="T166" s="1213"/>
      <c r="U166" s="1213"/>
      <c r="V166" s="1214"/>
      <c r="W166" s="630" t="s">
        <v>637</v>
      </c>
      <c r="X166" s="585"/>
      <c r="Y166" s="589" t="str">
        <f>strCheckUnique(Z166:Z169)</f>
        <v/>
      </c>
      <c r="Z166" s="585"/>
      <c r="AA166" s="589" t="str">
        <f>IF(O166="","",O166 &amp; ":_")</f>
        <v/>
      </c>
      <c r="AB166" s="585"/>
      <c r="AC166" s="585"/>
      <c r="AD166" s="585"/>
      <c r="AE166" s="585"/>
      <c r="AF166" s="585"/>
      <c r="AG166" s="585"/>
    </row>
    <row r="167" spans="1:33" s="523" customFormat="1" ht="188.25" customHeight="1">
      <c r="A167" s="1209"/>
      <c r="B167" s="1209"/>
      <c r="C167" s="1209"/>
      <c r="D167" s="1209"/>
      <c r="E167" s="1209"/>
      <c r="F167" s="1209"/>
      <c r="G167" s="901">
        <v>1</v>
      </c>
      <c r="H167" s="901"/>
      <c r="I167" s="1209"/>
      <c r="J167" s="1209"/>
      <c r="K167" s="909">
        <v>1</v>
      </c>
      <c r="L167" s="593" t="str">
        <f>mergeValue(A167) &amp;"."&amp; mergeValue(B167)&amp;"."&amp; mergeValue(C167)&amp;"."&amp; mergeValue(D167)&amp;"."&amp; mergeValue(E167)&amp;"."&amp; mergeValue(F167)&amp;"."&amp; mergeValue(G167)</f>
        <v>1.1.1.1.1.1.1</v>
      </c>
      <c r="M167" s="1069"/>
      <c r="N167" s="586"/>
      <c r="O167" s="1078"/>
      <c r="P167" s="562"/>
      <c r="Q167" s="562"/>
      <c r="R167" s="1251"/>
      <c r="S167" s="1216" t="s">
        <v>84</v>
      </c>
      <c r="T167" s="1251"/>
      <c r="U167" s="1216" t="s">
        <v>84</v>
      </c>
      <c r="V167" s="578"/>
      <c r="W167" s="1208" t="s">
        <v>657</v>
      </c>
      <c r="X167" s="585" t="str">
        <f>strCheckDate(O168:V168)</f>
        <v/>
      </c>
      <c r="Y167" s="589"/>
      <c r="Z167" s="589" t="str">
        <f>IF(M167="","",M167 )</f>
        <v/>
      </c>
      <c r="AA167" s="589"/>
      <c r="AB167" s="589"/>
      <c r="AC167" s="589"/>
      <c r="AD167" s="585"/>
      <c r="AE167" s="585"/>
      <c r="AF167" s="585"/>
      <c r="AG167" s="585"/>
    </row>
    <row r="168" spans="1:33" s="523" customFormat="1" ht="11.25" hidden="1" customHeight="1">
      <c r="A168" s="1209"/>
      <c r="B168" s="1209"/>
      <c r="C168" s="1209"/>
      <c r="D168" s="1209"/>
      <c r="E168" s="1209"/>
      <c r="F168" s="1209"/>
      <c r="G168" s="901"/>
      <c r="H168" s="901"/>
      <c r="I168" s="1209"/>
      <c r="J168" s="1209"/>
      <c r="K168" s="909"/>
      <c r="L168" s="600"/>
      <c r="M168" s="646"/>
      <c r="N168" s="586"/>
      <c r="O168" s="584"/>
      <c r="P168" s="562"/>
      <c r="Q168" s="584" t="str">
        <f>R167 &amp; "-" &amp; T167</f>
        <v>-</v>
      </c>
      <c r="R168" s="1215"/>
      <c r="S168" s="1216"/>
      <c r="T168" s="1215"/>
      <c r="U168" s="1216"/>
      <c r="V168" s="578"/>
      <c r="W168" s="1208"/>
      <c r="X168" s="585"/>
      <c r="Y168" s="585"/>
      <c r="Z168" s="585"/>
      <c r="AA168" s="585"/>
      <c r="AB168" s="585"/>
      <c r="AC168" s="585"/>
      <c r="AD168" s="585"/>
      <c r="AE168" s="585"/>
      <c r="AF168" s="585"/>
      <c r="AG168" s="585"/>
    </row>
    <row r="169" spans="1:33" s="522" customFormat="1" ht="15" customHeight="1">
      <c r="A169" s="1209"/>
      <c r="B169" s="1209"/>
      <c r="C169" s="1209"/>
      <c r="D169" s="1209"/>
      <c r="E169" s="1209"/>
      <c r="F169" s="1209"/>
      <c r="G169" s="903"/>
      <c r="H169" s="901"/>
      <c r="I169" s="1209"/>
      <c r="J169" s="1209"/>
      <c r="K169" s="908"/>
      <c r="L169" s="538"/>
      <c r="M169" s="557" t="s">
        <v>25</v>
      </c>
      <c r="N169" s="551"/>
      <c r="O169" s="545"/>
      <c r="P169" s="545"/>
      <c r="Q169" s="545"/>
      <c r="R169" s="573"/>
      <c r="S169" s="564"/>
      <c r="T169" s="563"/>
      <c r="U169" s="551"/>
      <c r="V169" s="560"/>
      <c r="W169" s="1208"/>
      <c r="X169" s="587"/>
      <c r="Y169" s="587"/>
      <c r="Z169" s="587"/>
      <c r="AA169" s="587"/>
      <c r="AB169" s="587"/>
      <c r="AC169" s="587"/>
      <c r="AD169" s="587"/>
      <c r="AE169" s="587"/>
      <c r="AF169" s="587"/>
      <c r="AG169" s="587"/>
    </row>
    <row r="170" spans="1:33" s="522" customFormat="1" ht="15" customHeight="1">
      <c r="A170" s="1209"/>
      <c r="B170" s="1209"/>
      <c r="C170" s="1209"/>
      <c r="D170" s="1209"/>
      <c r="E170" s="1209"/>
      <c r="F170" s="903"/>
      <c r="G170" s="903"/>
      <c r="H170" s="901"/>
      <c r="I170" s="1209"/>
      <c r="J170" s="903"/>
      <c r="K170" s="908"/>
      <c r="L170" s="538"/>
      <c r="M170" s="556" t="s">
        <v>11</v>
      </c>
      <c r="N170" s="550"/>
      <c r="O170" s="545"/>
      <c r="P170" s="545"/>
      <c r="Q170" s="545"/>
      <c r="R170" s="573"/>
      <c r="S170" s="564"/>
      <c r="T170" s="563"/>
      <c r="U170" s="550"/>
      <c r="V170" s="564"/>
      <c r="W170" s="560"/>
      <c r="X170" s="587"/>
      <c r="Y170" s="587"/>
      <c r="Z170" s="587"/>
      <c r="AA170" s="587"/>
      <c r="AB170" s="587"/>
      <c r="AC170" s="587"/>
      <c r="AD170" s="587"/>
      <c r="AE170" s="587"/>
      <c r="AF170" s="587"/>
      <c r="AG170" s="587"/>
    </row>
    <row r="171" spans="1:33" s="522" customFormat="1" ht="15" customHeight="1">
      <c r="A171" s="1209"/>
      <c r="B171" s="1209"/>
      <c r="C171" s="1209"/>
      <c r="D171" s="1209"/>
      <c r="E171" s="907"/>
      <c r="F171" s="903"/>
      <c r="G171" s="903"/>
      <c r="H171" s="903"/>
      <c r="I171" s="899"/>
      <c r="J171" s="896"/>
      <c r="K171" s="906"/>
      <c r="L171" s="538"/>
      <c r="M171" s="551" t="s">
        <v>12</v>
      </c>
      <c r="N171" s="549"/>
      <c r="O171" s="545"/>
      <c r="P171" s="545"/>
      <c r="Q171" s="545"/>
      <c r="R171" s="573"/>
      <c r="S171" s="564"/>
      <c r="T171" s="563"/>
      <c r="U171" s="549"/>
      <c r="V171" s="564"/>
      <c r="W171" s="560"/>
      <c r="X171" s="587"/>
      <c r="Y171" s="587"/>
      <c r="Z171" s="587"/>
      <c r="AA171" s="587"/>
      <c r="AB171" s="587"/>
      <c r="AC171" s="587"/>
      <c r="AD171" s="587"/>
      <c r="AE171" s="587"/>
      <c r="AF171" s="587"/>
      <c r="AG171" s="587"/>
    </row>
    <row r="172" spans="1:33" s="522" customFormat="1" ht="15" customHeight="1">
      <c r="A172" s="1209"/>
      <c r="B172" s="1209"/>
      <c r="C172" s="1209"/>
      <c r="D172" s="907"/>
      <c r="E172" s="907"/>
      <c r="F172" s="903"/>
      <c r="G172" s="903"/>
      <c r="H172" s="903"/>
      <c r="I172" s="899"/>
      <c r="J172" s="896"/>
      <c r="K172" s="906"/>
      <c r="L172" s="538"/>
      <c r="M172" s="550" t="s">
        <v>17</v>
      </c>
      <c r="N172" s="549"/>
      <c r="O172" s="545"/>
      <c r="P172" s="545"/>
      <c r="Q172" s="545"/>
      <c r="R172" s="573"/>
      <c r="S172" s="564"/>
      <c r="T172" s="563"/>
      <c r="U172" s="549"/>
      <c r="V172" s="564"/>
      <c r="W172" s="560"/>
      <c r="X172" s="587"/>
      <c r="Y172" s="587"/>
      <c r="Z172" s="587"/>
      <c r="AA172" s="587"/>
      <c r="AB172" s="587"/>
      <c r="AC172" s="587"/>
      <c r="AD172" s="587"/>
      <c r="AE172" s="587"/>
      <c r="AF172" s="587"/>
      <c r="AG172" s="587"/>
    </row>
    <row r="173" spans="1:33" s="522" customFormat="1" ht="15" customHeight="1">
      <c r="A173" s="1209"/>
      <c r="B173" s="1209"/>
      <c r="C173" s="907"/>
      <c r="D173" s="907"/>
      <c r="E173" s="907"/>
      <c r="F173" s="907"/>
      <c r="G173" s="912"/>
      <c r="H173" s="899"/>
      <c r="I173" s="910"/>
      <c r="J173" s="896"/>
      <c r="K173" s="911"/>
      <c r="L173" s="538"/>
      <c r="M173" s="549" t="s">
        <v>18</v>
      </c>
      <c r="N173" s="549"/>
      <c r="O173" s="545"/>
      <c r="P173" s="545"/>
      <c r="Q173" s="545"/>
      <c r="R173" s="573"/>
      <c r="S173" s="564"/>
      <c r="T173" s="563"/>
      <c r="U173" s="549"/>
      <c r="V173" s="564"/>
      <c r="W173" s="560"/>
      <c r="X173" s="587"/>
      <c r="Y173" s="587"/>
      <c r="Z173" s="587"/>
      <c r="AA173" s="587"/>
      <c r="AB173" s="587"/>
      <c r="AC173" s="587"/>
      <c r="AD173" s="587"/>
      <c r="AE173" s="587"/>
      <c r="AF173" s="587"/>
      <c r="AG173" s="587"/>
    </row>
    <row r="174" spans="1:33" s="522" customFormat="1" ht="15" customHeight="1">
      <c r="A174" s="1209"/>
      <c r="B174" s="907"/>
      <c r="C174" s="907"/>
      <c r="D174" s="907"/>
      <c r="E174" s="907"/>
      <c r="F174" s="907"/>
      <c r="G174" s="912"/>
      <c r="H174" s="899"/>
      <c r="I174" s="899"/>
      <c r="J174" s="896"/>
      <c r="K174" s="906"/>
      <c r="L174" s="538"/>
      <c r="M174" s="558" t="s">
        <v>19</v>
      </c>
      <c r="N174" s="549"/>
      <c r="O174" s="545"/>
      <c r="P174" s="545"/>
      <c r="Q174" s="545"/>
      <c r="R174" s="573"/>
      <c r="S174" s="564"/>
      <c r="T174" s="563"/>
      <c r="U174" s="549"/>
      <c r="V174" s="564"/>
      <c r="W174" s="560"/>
      <c r="X174" s="587"/>
      <c r="Y174" s="587"/>
      <c r="Z174" s="587"/>
      <c r="AA174" s="587"/>
      <c r="AB174" s="587"/>
      <c r="AC174" s="587"/>
      <c r="AD174" s="587"/>
      <c r="AE174" s="587"/>
      <c r="AF174" s="587"/>
      <c r="AG174" s="587"/>
    </row>
    <row r="175" spans="1:33" s="522" customFormat="1" ht="15" customHeight="1">
      <c r="A175" s="895"/>
      <c r="B175" s="895"/>
      <c r="C175" s="895"/>
      <c r="D175" s="895"/>
      <c r="E175" s="895"/>
      <c r="F175" s="895"/>
      <c r="G175" s="895"/>
      <c r="H175" s="895"/>
      <c r="I175" s="895"/>
      <c r="J175" s="895"/>
      <c r="K175" s="895"/>
      <c r="L175" s="538"/>
      <c r="M175" s="565" t="s">
        <v>309</v>
      </c>
      <c r="N175" s="549"/>
      <c r="O175" s="545"/>
      <c r="P175" s="545"/>
      <c r="Q175" s="545"/>
      <c r="R175" s="573"/>
      <c r="S175" s="564"/>
      <c r="T175" s="563"/>
      <c r="U175" s="549"/>
      <c r="V175" s="757"/>
      <c r="W175" s="757"/>
      <c r="X175" s="757"/>
      <c r="Y175" s="766"/>
      <c r="Z175" s="765"/>
      <c r="AA175" s="764"/>
      <c r="AB175" s="758"/>
      <c r="AC175" s="765"/>
      <c r="AD175" s="762"/>
      <c r="AE175" s="587"/>
      <c r="AF175" s="587"/>
      <c r="AG175" s="587"/>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5" customFormat="1" ht="22.5">
      <c r="A179" s="1209">
        <v>1</v>
      </c>
      <c r="B179" s="980"/>
      <c r="C179" s="980"/>
      <c r="D179" s="980"/>
      <c r="E179" s="980"/>
      <c r="F179" s="980"/>
      <c r="G179" s="981"/>
      <c r="H179" s="981"/>
      <c r="I179" s="983"/>
      <c r="J179" s="975"/>
      <c r="K179" s="975"/>
      <c r="L179" s="724">
        <f>mergeValue(A179)</f>
        <v>1</v>
      </c>
      <c r="M179" s="641" t="s">
        <v>20</v>
      </c>
      <c r="N179" s="716"/>
      <c r="O179" s="1288"/>
      <c r="P179" s="1289"/>
      <c r="Q179" s="1289"/>
      <c r="R179" s="1289"/>
      <c r="S179" s="1289"/>
      <c r="T179" s="1289"/>
      <c r="U179" s="1289"/>
      <c r="V179" s="1289"/>
      <c r="W179" s="1290"/>
      <c r="X179" s="717" t="s">
        <v>477</v>
      </c>
      <c r="Y179" s="719"/>
      <c r="Z179" s="719"/>
      <c r="AA179" s="719"/>
      <c r="AB179" s="719"/>
      <c r="AC179" s="719"/>
      <c r="AD179" s="719"/>
      <c r="AE179" s="719"/>
      <c r="AF179" s="719"/>
      <c r="AG179" s="719"/>
    </row>
    <row r="180" spans="1:47" s="685" customFormat="1" ht="22.5">
      <c r="A180" s="1209"/>
      <c r="B180" s="1209">
        <v>1</v>
      </c>
      <c r="C180" s="980"/>
      <c r="D180" s="980"/>
      <c r="E180" s="980"/>
      <c r="F180" s="980"/>
      <c r="G180" s="985"/>
      <c r="H180" s="982"/>
      <c r="I180" s="987"/>
      <c r="J180" s="972"/>
      <c r="K180" s="971"/>
      <c r="L180" s="724" t="str">
        <f>mergeValue(A180) &amp;"."&amp; mergeValue(B180)</f>
        <v>1.1</v>
      </c>
      <c r="M180" s="692" t="s">
        <v>16</v>
      </c>
      <c r="N180" s="716"/>
      <c r="O180" s="1288"/>
      <c r="P180" s="1289"/>
      <c r="Q180" s="1289"/>
      <c r="R180" s="1289"/>
      <c r="S180" s="1289"/>
      <c r="T180" s="1289"/>
      <c r="U180" s="1289"/>
      <c r="V180" s="1289"/>
      <c r="W180" s="1290"/>
      <c r="X180" s="717" t="s">
        <v>478</v>
      </c>
      <c r="Y180" s="719"/>
      <c r="Z180" s="719"/>
      <c r="AA180" s="719"/>
      <c r="AB180" s="719"/>
      <c r="AC180" s="719"/>
      <c r="AD180" s="719"/>
      <c r="AE180" s="719"/>
      <c r="AF180" s="719"/>
      <c r="AG180" s="719"/>
    </row>
    <row r="181" spans="1:47" s="685" customFormat="1" ht="22.5">
      <c r="A181" s="1209"/>
      <c r="B181" s="1209"/>
      <c r="C181" s="1209">
        <v>1</v>
      </c>
      <c r="D181" s="980"/>
      <c r="E181" s="980"/>
      <c r="F181" s="980"/>
      <c r="G181" s="985"/>
      <c r="H181" s="982"/>
      <c r="I181" s="988"/>
      <c r="J181" s="972"/>
      <c r="K181" s="971"/>
      <c r="L181" s="724" t="str">
        <f>mergeValue(A181) &amp;"."&amp; mergeValue(B181)&amp;"."&amp; mergeValue(C181)</f>
        <v>1.1.1</v>
      </c>
      <c r="M181" s="693" t="s">
        <v>7</v>
      </c>
      <c r="N181" s="716"/>
      <c r="O181" s="1288"/>
      <c r="P181" s="1289"/>
      <c r="Q181" s="1289"/>
      <c r="R181" s="1289"/>
      <c r="S181" s="1289"/>
      <c r="T181" s="1289"/>
      <c r="U181" s="1289"/>
      <c r="V181" s="1289"/>
      <c r="W181" s="1290"/>
      <c r="X181" s="717" t="s">
        <v>634</v>
      </c>
      <c r="Y181" s="719"/>
      <c r="Z181" s="719"/>
      <c r="AA181" s="719"/>
      <c r="AB181" s="719"/>
      <c r="AC181" s="719"/>
      <c r="AD181" s="719"/>
      <c r="AE181" s="719"/>
      <c r="AF181" s="719"/>
      <c r="AG181" s="719"/>
    </row>
    <row r="182" spans="1:47" s="685" customFormat="1" ht="22.5">
      <c r="A182" s="1209"/>
      <c r="B182" s="1209"/>
      <c r="C182" s="1209"/>
      <c r="D182" s="1209">
        <v>1</v>
      </c>
      <c r="E182" s="980"/>
      <c r="F182" s="980"/>
      <c r="G182" s="985"/>
      <c r="H182" s="982"/>
      <c r="I182" s="988"/>
      <c r="J182" s="986"/>
      <c r="K182" s="971"/>
      <c r="L182" s="724" t="str">
        <f>mergeValue(A182) &amp;"."&amp; mergeValue(B182)&amp;"."&amp; mergeValue(C182)&amp;"."&amp; mergeValue(D182)</f>
        <v>1.1.1.1</v>
      </c>
      <c r="M182" s="694" t="s">
        <v>22</v>
      </c>
      <c r="N182" s="716"/>
      <c r="O182" s="1288"/>
      <c r="P182" s="1289"/>
      <c r="Q182" s="1289"/>
      <c r="R182" s="1289"/>
      <c r="S182" s="1289"/>
      <c r="T182" s="1289"/>
      <c r="U182" s="1289"/>
      <c r="V182" s="1289"/>
      <c r="W182" s="1290"/>
      <c r="X182" s="717" t="s">
        <v>688</v>
      </c>
      <c r="Y182" s="719"/>
      <c r="Z182" s="719"/>
      <c r="AA182" s="719"/>
      <c r="AB182" s="719"/>
      <c r="AC182" s="719"/>
      <c r="AD182" s="719"/>
      <c r="AE182" s="719"/>
      <c r="AF182" s="719"/>
      <c r="AG182" s="719"/>
    </row>
    <row r="183" spans="1:47" s="685" customFormat="1" ht="56.25" customHeight="1">
      <c r="A183" s="1209"/>
      <c r="B183" s="1209"/>
      <c r="C183" s="1209"/>
      <c r="D183" s="1209"/>
      <c r="E183" s="980">
        <v>1</v>
      </c>
      <c r="F183" s="980"/>
      <c r="G183" s="985"/>
      <c r="H183" s="982"/>
      <c r="I183" s="988"/>
      <c r="J183" s="986"/>
      <c r="K183" s="976"/>
      <c r="L183" s="724" t="str">
        <f>mergeValue(A183) &amp;"."&amp; mergeValue(B183)&amp;"."&amp; mergeValue(C183)&amp;"."&amp; mergeValue(D183)&amp;"."&amp; mergeValue(E183)</f>
        <v>1.1.1.1.1</v>
      </c>
      <c r="M183" s="1072"/>
      <c r="N183" s="690"/>
      <c r="O183" s="1074"/>
      <c r="P183" s="1075"/>
      <c r="Q183" s="671"/>
      <c r="R183" s="671"/>
      <c r="S183" s="1091"/>
      <c r="T183" s="650" t="s">
        <v>84</v>
      </c>
      <c r="U183" s="1091"/>
      <c r="V183" s="650" t="s">
        <v>84</v>
      </c>
      <c r="W183" s="727"/>
      <c r="X183" s="717" t="s">
        <v>689</v>
      </c>
      <c r="Y183" s="719" t="str">
        <f>strCheckDateTwo(N183:W183)</f>
        <v/>
      </c>
      <c r="Z183" s="719"/>
      <c r="AA183" s="719"/>
      <c r="AB183" s="719"/>
      <c r="AC183" s="719"/>
      <c r="AD183" s="719"/>
      <c r="AE183" s="719"/>
      <c r="AF183" s="719"/>
      <c r="AG183" s="719"/>
    </row>
    <row r="184" spans="1:47" s="685" customFormat="1" ht="14.25" hidden="1" customHeight="1">
      <c r="A184" s="1209"/>
      <c r="B184" s="1209"/>
      <c r="C184" s="1209"/>
      <c r="D184" s="1209"/>
      <c r="E184" s="980"/>
      <c r="F184" s="980"/>
      <c r="G184" s="985"/>
      <c r="H184" s="982"/>
      <c r="I184" s="988"/>
      <c r="J184" s="986"/>
      <c r="K184" s="976"/>
      <c r="L184" s="714"/>
      <c r="M184" s="701"/>
      <c r="N184" s="646"/>
      <c r="O184" s="646"/>
      <c r="P184" s="646"/>
      <c r="Q184" s="646"/>
      <c r="R184" s="718" t="str">
        <f>S183 &amp; "-" &amp; U183</f>
        <v>-</v>
      </c>
      <c r="S184" s="728"/>
      <c r="T184" s="720"/>
      <c r="U184" s="728"/>
      <c r="V184" s="646"/>
      <c r="W184" s="646"/>
      <c r="X184" s="700"/>
      <c r="Y184" s="719"/>
      <c r="Z184" s="719"/>
      <c r="AA184" s="719"/>
      <c r="AB184" s="719"/>
      <c r="AC184" s="719"/>
      <c r="AD184" s="719"/>
      <c r="AE184" s="719"/>
      <c r="AF184" s="719"/>
      <c r="AG184" s="719"/>
    </row>
    <row r="185" spans="1:47" s="685" customFormat="1" ht="15" customHeight="1">
      <c r="A185" s="1209"/>
      <c r="B185" s="1209"/>
      <c r="C185" s="1209"/>
      <c r="D185" s="1209"/>
      <c r="E185" s="980"/>
      <c r="F185" s="980"/>
      <c r="G185" s="985"/>
      <c r="H185" s="982"/>
      <c r="I185" s="988"/>
      <c r="J185" s="986"/>
      <c r="K185" s="976"/>
      <c r="L185" s="688"/>
      <c r="M185" s="697" t="s">
        <v>5</v>
      </c>
      <c r="N185" s="695"/>
      <c r="O185" s="691"/>
      <c r="P185" s="691"/>
      <c r="Q185" s="691"/>
      <c r="R185" s="691"/>
      <c r="S185" s="708"/>
      <c r="T185" s="704"/>
      <c r="U185" s="703"/>
      <c r="V185" s="695"/>
      <c r="W185" s="695"/>
      <c r="X185" s="699"/>
      <c r="Y185" s="719"/>
      <c r="Z185" s="719"/>
      <c r="AA185" s="719"/>
      <c r="AB185" s="719"/>
      <c r="AC185" s="719"/>
      <c r="AD185" s="719"/>
      <c r="AE185" s="719"/>
      <c r="AF185" s="719"/>
      <c r="AG185" s="719"/>
    </row>
    <row r="186" spans="1:47" s="684" customFormat="1" ht="15" customHeight="1">
      <c r="A186" s="1209"/>
      <c r="B186" s="1209"/>
      <c r="C186" s="1209"/>
      <c r="D186" s="984"/>
      <c r="E186" s="984"/>
      <c r="F186" s="984"/>
      <c r="G186" s="985"/>
      <c r="H186" s="984"/>
      <c r="I186" s="988"/>
      <c r="J186" s="974"/>
      <c r="K186" s="978"/>
      <c r="L186" s="688"/>
      <c r="M186" s="696" t="s">
        <v>17</v>
      </c>
      <c r="N186" s="695"/>
      <c r="O186" s="691"/>
      <c r="P186" s="691"/>
      <c r="Q186" s="691"/>
      <c r="R186" s="691"/>
      <c r="S186" s="708"/>
      <c r="T186" s="704"/>
      <c r="U186" s="703"/>
      <c r="V186" s="695"/>
      <c r="W186" s="704"/>
      <c r="X186" s="699"/>
      <c r="Y186" s="721"/>
      <c r="Z186" s="721"/>
      <c r="AA186" s="721"/>
      <c r="AB186" s="721"/>
      <c r="AC186" s="721"/>
      <c r="AD186" s="721"/>
      <c r="AE186" s="721"/>
      <c r="AF186" s="721"/>
      <c r="AG186" s="721"/>
    </row>
    <row r="187" spans="1:47" s="684" customFormat="1" ht="15" customHeight="1">
      <c r="A187" s="1209"/>
      <c r="B187" s="1209"/>
      <c r="C187" s="984"/>
      <c r="D187" s="984"/>
      <c r="E187" s="984"/>
      <c r="F187" s="984"/>
      <c r="G187" s="985"/>
      <c r="H187" s="984"/>
      <c r="I187" s="979"/>
      <c r="J187" s="974"/>
      <c r="K187" s="978"/>
      <c r="L187" s="688"/>
      <c r="M187" s="695" t="s">
        <v>18</v>
      </c>
      <c r="N187" s="695"/>
      <c r="O187" s="691"/>
      <c r="P187" s="691"/>
      <c r="Q187" s="691"/>
      <c r="R187" s="691"/>
      <c r="S187" s="708"/>
      <c r="T187" s="704"/>
      <c r="U187" s="703"/>
      <c r="V187" s="695"/>
      <c r="W187" s="704"/>
      <c r="X187" s="699"/>
      <c r="Y187" s="721"/>
      <c r="Z187" s="721"/>
      <c r="AA187" s="721"/>
      <c r="AB187" s="721"/>
      <c r="AC187" s="721"/>
      <c r="AD187" s="721"/>
      <c r="AE187" s="721"/>
      <c r="AF187" s="721"/>
      <c r="AG187" s="721"/>
    </row>
    <row r="188" spans="1:47" s="684" customFormat="1" ht="15" customHeight="1">
      <c r="A188" s="1209"/>
      <c r="B188" s="984"/>
      <c r="C188" s="984"/>
      <c r="D188" s="984"/>
      <c r="E188" s="984"/>
      <c r="F188" s="984"/>
      <c r="G188" s="985"/>
      <c r="H188" s="984"/>
      <c r="I188" s="979"/>
      <c r="J188" s="974"/>
      <c r="K188" s="978"/>
      <c r="L188" s="688"/>
      <c r="M188" s="698" t="s">
        <v>19</v>
      </c>
      <c r="N188" s="695"/>
      <c r="O188" s="691"/>
      <c r="P188" s="691"/>
      <c r="Q188" s="691"/>
      <c r="R188" s="691"/>
      <c r="S188" s="708"/>
      <c r="T188" s="704"/>
      <c r="U188" s="703"/>
      <c r="V188" s="695"/>
      <c r="W188" s="704"/>
      <c r="X188" s="699"/>
      <c r="Y188" s="721"/>
      <c r="Z188" s="721"/>
      <c r="AA188" s="721"/>
      <c r="AB188" s="721"/>
      <c r="AC188" s="721"/>
      <c r="AD188" s="721"/>
      <c r="AE188" s="721"/>
      <c r="AF188" s="721"/>
      <c r="AG188" s="721"/>
    </row>
    <row r="189" spans="1:47" s="684" customFormat="1" ht="15" customHeight="1">
      <c r="A189" s="970"/>
      <c r="B189" s="970"/>
      <c r="C189" s="970"/>
      <c r="D189" s="970"/>
      <c r="E189" s="970"/>
      <c r="F189" s="970"/>
      <c r="G189" s="977"/>
      <c r="H189" s="978"/>
      <c r="I189" s="973"/>
      <c r="J189" s="974"/>
      <c r="K189" s="970"/>
      <c r="L189" s="688"/>
      <c r="M189" s="705" t="s">
        <v>309</v>
      </c>
      <c r="N189" s="695"/>
      <c r="O189" s="691"/>
      <c r="P189" s="691"/>
      <c r="Q189" s="691"/>
      <c r="R189" s="691"/>
      <c r="S189" s="708"/>
      <c r="T189" s="704"/>
      <c r="U189" s="703"/>
      <c r="V189" s="695"/>
      <c r="W189" s="704"/>
      <c r="X189" s="699"/>
      <c r="Y189" s="721"/>
      <c r="Z189" s="721"/>
      <c r="AA189" s="721"/>
      <c r="AB189" s="721"/>
      <c r="AC189" s="721"/>
      <c r="AD189" s="721"/>
      <c r="AE189" s="721"/>
      <c r="AF189" s="721"/>
      <c r="AG189" s="721"/>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5" customFormat="1" ht="22.5">
      <c r="A193" s="1209">
        <v>1</v>
      </c>
      <c r="B193" s="1015"/>
      <c r="C193" s="1015"/>
      <c r="D193" s="1015"/>
      <c r="E193" s="1015"/>
      <c r="F193" s="1008"/>
      <c r="G193" s="1014"/>
      <c r="H193" s="1014"/>
      <c r="I193" s="996"/>
      <c r="J193" s="995"/>
      <c r="K193" s="995"/>
      <c r="L193" s="724">
        <f>mergeValue(A193)</f>
        <v>1</v>
      </c>
      <c r="M193" s="641" t="s">
        <v>20</v>
      </c>
      <c r="N193" s="1306"/>
      <c r="O193" s="1307"/>
      <c r="P193" s="1307"/>
      <c r="Q193" s="1307"/>
      <c r="R193" s="1307"/>
      <c r="S193" s="1307"/>
      <c r="T193" s="1307"/>
      <c r="U193" s="1307"/>
      <c r="V193" s="1307"/>
      <c r="W193" s="1307"/>
      <c r="X193" s="1307"/>
      <c r="Y193" s="1307"/>
      <c r="Z193" s="1307"/>
      <c r="AA193" s="1307"/>
      <c r="AB193" s="1307"/>
      <c r="AC193" s="1307"/>
      <c r="AD193" s="1307"/>
      <c r="AE193" s="1307"/>
      <c r="AF193" s="1308"/>
      <c r="AG193" s="717" t="s">
        <v>477</v>
      </c>
      <c r="AH193" s="719"/>
      <c r="AI193" s="719"/>
      <c r="AJ193" s="719"/>
      <c r="AK193" s="719"/>
      <c r="AL193" s="719"/>
      <c r="AM193" s="719"/>
      <c r="AN193" s="719"/>
      <c r="AO193" s="719"/>
      <c r="AP193" s="719"/>
      <c r="AQ193" s="719"/>
      <c r="AR193" s="719"/>
    </row>
    <row r="194" spans="1:46" s="685" customFormat="1" ht="22.5">
      <c r="A194" s="1209"/>
      <c r="B194" s="1209">
        <v>1</v>
      </c>
      <c r="C194" s="1015"/>
      <c r="D194" s="1015"/>
      <c r="E194" s="1015"/>
      <c r="F194" s="1008"/>
      <c r="G194" s="1017"/>
      <c r="H194" s="1018"/>
      <c r="I194" s="997"/>
      <c r="J194" s="992"/>
      <c r="K194" s="990"/>
      <c r="L194" s="724" t="str">
        <f>mergeValue(A194) &amp;"."&amp; mergeValue(B194)</f>
        <v>1.1</v>
      </c>
      <c r="M194" s="692" t="s">
        <v>16</v>
      </c>
      <c r="N194" s="1303"/>
      <c r="O194" s="1304"/>
      <c r="P194" s="1304"/>
      <c r="Q194" s="1304"/>
      <c r="R194" s="1304"/>
      <c r="S194" s="1304"/>
      <c r="T194" s="1304"/>
      <c r="U194" s="1304"/>
      <c r="V194" s="1304"/>
      <c r="W194" s="1304"/>
      <c r="X194" s="1304"/>
      <c r="Y194" s="1304"/>
      <c r="Z194" s="1304"/>
      <c r="AA194" s="1304"/>
      <c r="AB194" s="1304"/>
      <c r="AC194" s="1304"/>
      <c r="AD194" s="1304"/>
      <c r="AE194" s="1304"/>
      <c r="AF194" s="1305"/>
      <c r="AG194" s="717" t="s">
        <v>478</v>
      </c>
      <c r="AH194" s="719"/>
      <c r="AI194" s="719"/>
      <c r="AJ194" s="719"/>
      <c r="AK194" s="719"/>
      <c r="AL194" s="719"/>
      <c r="AM194" s="719"/>
      <c r="AN194" s="719"/>
      <c r="AO194" s="719"/>
      <c r="AP194" s="719"/>
      <c r="AQ194" s="719"/>
      <c r="AR194" s="719"/>
    </row>
    <row r="195" spans="1:46" s="685" customFormat="1" ht="22.5">
      <c r="A195" s="1209"/>
      <c r="B195" s="1209"/>
      <c r="C195" s="1209">
        <v>1</v>
      </c>
      <c r="D195" s="1015"/>
      <c r="E195" s="1015"/>
      <c r="F195" s="1008"/>
      <c r="G195" s="1017"/>
      <c r="H195" s="1018"/>
      <c r="I195" s="997"/>
      <c r="J195" s="992"/>
      <c r="K195" s="990"/>
      <c r="L195" s="724" t="str">
        <f>mergeValue(A195) &amp;"."&amp; mergeValue(B195)&amp;"."&amp; mergeValue(C195)</f>
        <v>1.1.1</v>
      </c>
      <c r="M195" s="693" t="s">
        <v>7</v>
      </c>
      <c r="N195" s="1303"/>
      <c r="O195" s="1304"/>
      <c r="P195" s="1304"/>
      <c r="Q195" s="1304"/>
      <c r="R195" s="1304"/>
      <c r="S195" s="1304"/>
      <c r="T195" s="1304"/>
      <c r="U195" s="1304"/>
      <c r="V195" s="1304"/>
      <c r="W195" s="1304"/>
      <c r="X195" s="1304"/>
      <c r="Y195" s="1304"/>
      <c r="Z195" s="1304"/>
      <c r="AA195" s="1304"/>
      <c r="AB195" s="1304"/>
      <c r="AC195" s="1304"/>
      <c r="AD195" s="1304"/>
      <c r="AE195" s="1304"/>
      <c r="AF195" s="1305"/>
      <c r="AG195" s="717" t="s">
        <v>634</v>
      </c>
      <c r="AH195" s="719"/>
      <c r="AI195" s="719"/>
      <c r="AJ195" s="719"/>
      <c r="AK195" s="719"/>
      <c r="AL195" s="719"/>
      <c r="AM195" s="719"/>
      <c r="AN195" s="719"/>
      <c r="AO195" s="719"/>
      <c r="AP195" s="719"/>
      <c r="AQ195" s="719"/>
      <c r="AR195" s="719"/>
    </row>
    <row r="196" spans="1:46" s="685" customFormat="1" ht="15" customHeight="1">
      <c r="A196" s="1209"/>
      <c r="B196" s="1209"/>
      <c r="C196" s="1209"/>
      <c r="D196" s="1209">
        <v>1</v>
      </c>
      <c r="E196" s="1015"/>
      <c r="F196" s="1008"/>
      <c r="G196" s="1017"/>
      <c r="H196" s="1018"/>
      <c r="I196" s="997"/>
      <c r="J196" s="992"/>
      <c r="K196" s="990"/>
      <c r="L196" s="724" t="str">
        <f>mergeValue(A196) &amp;"."&amp; mergeValue(B196)&amp;"."&amp; mergeValue(C196)&amp;"."&amp; mergeValue(D196)</f>
        <v>1.1.1.1</v>
      </c>
      <c r="M196" s="694" t="s">
        <v>22</v>
      </c>
      <c r="N196" s="1303"/>
      <c r="O196" s="1304"/>
      <c r="P196" s="1304"/>
      <c r="Q196" s="1304"/>
      <c r="R196" s="1304"/>
      <c r="S196" s="1304"/>
      <c r="T196" s="1304"/>
      <c r="U196" s="1304"/>
      <c r="V196" s="1304"/>
      <c r="W196" s="1304"/>
      <c r="X196" s="1304"/>
      <c r="Y196" s="1304"/>
      <c r="Z196" s="1304"/>
      <c r="AA196" s="1304"/>
      <c r="AB196" s="1304"/>
      <c r="AC196" s="1304"/>
      <c r="AD196" s="1304"/>
      <c r="AE196" s="1304"/>
      <c r="AF196" s="1305"/>
      <c r="AG196" s="717" t="s">
        <v>681</v>
      </c>
      <c r="AH196" s="719"/>
      <c r="AI196" s="719"/>
      <c r="AJ196" s="719"/>
      <c r="AK196" s="719"/>
      <c r="AL196" s="719"/>
      <c r="AM196" s="719"/>
      <c r="AN196" s="719"/>
      <c r="AO196" s="719"/>
      <c r="AP196" s="719"/>
      <c r="AQ196" s="719"/>
      <c r="AR196" s="719"/>
    </row>
    <row r="197" spans="1:46" s="685" customFormat="1" ht="17.100000000000001" customHeight="1">
      <c r="A197" s="1209"/>
      <c r="B197" s="1209"/>
      <c r="C197" s="1209"/>
      <c r="D197" s="1209"/>
      <c r="E197" s="1209">
        <v>1</v>
      </c>
      <c r="F197" s="1008"/>
      <c r="G197" s="1017"/>
      <c r="H197" s="1018"/>
      <c r="I197" s="1019"/>
      <c r="J197" s="1009"/>
      <c r="K197" s="1165"/>
      <c r="L197" s="1270" t="str">
        <f>mergeValue(A197) &amp;"."&amp; mergeValue(B197)&amp;"."&amp; mergeValue(C197)&amp;"."&amp; mergeValue(D197)&amp;"."&amp; mergeValue(E197)</f>
        <v>1.1.1.1.1</v>
      </c>
      <c r="M197" s="1271"/>
      <c r="N197" s="1216" t="s">
        <v>85</v>
      </c>
      <c r="O197" s="1278"/>
      <c r="P197" s="1276">
        <v>1</v>
      </c>
      <c r="Q197" s="1328"/>
      <c r="R197" s="1216" t="s">
        <v>85</v>
      </c>
      <c r="S197" s="1278"/>
      <c r="T197" s="1276">
        <v>1</v>
      </c>
      <c r="U197" s="1328"/>
      <c r="V197" s="1216" t="s">
        <v>85</v>
      </c>
      <c r="W197" s="701"/>
      <c r="X197" s="689">
        <v>1</v>
      </c>
      <c r="Y197" s="1096"/>
      <c r="Z197" s="671"/>
      <c r="AA197" s="671"/>
      <c r="AB197" s="1251"/>
      <c r="AC197" s="1216" t="s">
        <v>84</v>
      </c>
      <c r="AD197" s="1251"/>
      <c r="AE197" s="1216" t="s">
        <v>84</v>
      </c>
      <c r="AF197" s="715"/>
      <c r="AG197" s="1273" t="s">
        <v>682</v>
      </c>
      <c r="AH197" s="719" t="str">
        <f>strCheckDate(Z198:AF198)</f>
        <v/>
      </c>
      <c r="AI197" s="722" t="str">
        <f>IF(AND(COUNTIF(AJ192:AJ192,AJ197)&gt;1,AJ197&lt;&gt;""),"ErrUnique:HasDoubleConn","")</f>
        <v/>
      </c>
      <c r="AJ197" s="722"/>
      <c r="AK197" s="722"/>
      <c r="AL197" s="722"/>
      <c r="AM197" s="722"/>
      <c r="AN197" s="722"/>
      <c r="AO197" s="719"/>
      <c r="AP197" s="719"/>
      <c r="AQ197" s="719"/>
      <c r="AR197" s="719"/>
    </row>
    <row r="198" spans="1:46" s="685" customFormat="1" ht="17.100000000000001" customHeight="1">
      <c r="A198" s="1209"/>
      <c r="B198" s="1209"/>
      <c r="C198" s="1209"/>
      <c r="D198" s="1209"/>
      <c r="E198" s="1209"/>
      <c r="F198" s="1008"/>
      <c r="G198" s="1017"/>
      <c r="H198" s="1018"/>
      <c r="I198" s="1019"/>
      <c r="J198" s="1009"/>
      <c r="K198" s="1165"/>
      <c r="L198" s="1270"/>
      <c r="M198" s="1271"/>
      <c r="N198" s="1216"/>
      <c r="O198" s="1278"/>
      <c r="P198" s="1276"/>
      <c r="Q198" s="1328"/>
      <c r="R198" s="1216"/>
      <c r="S198" s="1278"/>
      <c r="T198" s="1276"/>
      <c r="U198" s="1328"/>
      <c r="V198" s="1216"/>
      <c r="W198" s="726"/>
      <c r="X198" s="705"/>
      <c r="Y198" s="705"/>
      <c r="Z198" s="707"/>
      <c r="AA198" s="603" t="str">
        <f>AB197 &amp; "-" &amp; AD197</f>
        <v>-</v>
      </c>
      <c r="AB198" s="1215"/>
      <c r="AC198" s="1216"/>
      <c r="AD198" s="1215"/>
      <c r="AE198" s="1216"/>
      <c r="AF198" s="673"/>
      <c r="AG198" s="1274"/>
      <c r="AH198" s="719"/>
      <c r="AI198" s="722"/>
      <c r="AJ198" s="722"/>
      <c r="AK198" s="722"/>
      <c r="AL198" s="722"/>
      <c r="AM198" s="722"/>
      <c r="AN198" s="722"/>
      <c r="AO198" s="719"/>
      <c r="AP198" s="719"/>
      <c r="AQ198" s="719"/>
      <c r="AR198" s="719"/>
    </row>
    <row r="199" spans="1:46" s="685" customFormat="1" ht="17.100000000000001" customHeight="1">
      <c r="A199" s="1209"/>
      <c r="B199" s="1209"/>
      <c r="C199" s="1209"/>
      <c r="D199" s="1209"/>
      <c r="E199" s="1209"/>
      <c r="F199" s="1008"/>
      <c r="G199" s="1017"/>
      <c r="H199" s="1018"/>
      <c r="I199" s="1019"/>
      <c r="J199" s="1009"/>
      <c r="K199" s="1165"/>
      <c r="L199" s="1270"/>
      <c r="M199" s="1271"/>
      <c r="N199" s="1216"/>
      <c r="O199" s="1278"/>
      <c r="P199" s="1276"/>
      <c r="Q199" s="1328"/>
      <c r="R199" s="1216"/>
      <c r="S199" s="602"/>
      <c r="T199" s="698"/>
      <c r="U199" s="705"/>
      <c r="V199" s="706"/>
      <c r="W199" s="706"/>
      <c r="X199" s="706"/>
      <c r="Y199" s="706"/>
      <c r="Z199" s="707"/>
      <c r="AA199" s="707"/>
      <c r="AB199" s="708"/>
      <c r="AC199" s="704"/>
      <c r="AD199" s="704"/>
      <c r="AE199" s="708"/>
      <c r="AF199" s="704"/>
      <c r="AG199" s="1274"/>
      <c r="AH199" s="719"/>
      <c r="AI199" s="722"/>
      <c r="AJ199" s="722"/>
      <c r="AK199" s="722"/>
      <c r="AL199" s="722"/>
      <c r="AM199" s="722"/>
      <c r="AN199" s="722"/>
      <c r="AO199" s="719"/>
      <c r="AP199" s="719"/>
      <c r="AQ199" s="719"/>
      <c r="AR199" s="719"/>
    </row>
    <row r="200" spans="1:46" s="685" customFormat="1" ht="17.100000000000001" customHeight="1">
      <c r="A200" s="1209"/>
      <c r="B200" s="1209"/>
      <c r="C200" s="1209"/>
      <c r="D200" s="1209"/>
      <c r="E200" s="1209"/>
      <c r="F200" s="1008"/>
      <c r="G200" s="1017"/>
      <c r="H200" s="1018"/>
      <c r="I200" s="1019"/>
      <c r="J200" s="1009"/>
      <c r="K200" s="1165"/>
      <c r="L200" s="1270"/>
      <c r="M200" s="1271"/>
      <c r="N200" s="1216"/>
      <c r="O200" s="709"/>
      <c r="P200" s="711"/>
      <c r="Q200" s="710"/>
      <c r="R200" s="706"/>
      <c r="S200" s="706"/>
      <c r="T200" s="706"/>
      <c r="U200" s="706"/>
      <c r="V200" s="706"/>
      <c r="W200" s="706"/>
      <c r="X200" s="706"/>
      <c r="Y200" s="706"/>
      <c r="Z200" s="707"/>
      <c r="AA200" s="707"/>
      <c r="AB200" s="708"/>
      <c r="AC200" s="704"/>
      <c r="AD200" s="704"/>
      <c r="AE200" s="708"/>
      <c r="AF200" s="704"/>
      <c r="AG200" s="1274"/>
      <c r="AH200" s="719"/>
      <c r="AI200" s="722"/>
      <c r="AJ200" s="722"/>
      <c r="AK200" s="722"/>
      <c r="AL200" s="722"/>
      <c r="AM200" s="722"/>
      <c r="AN200" s="722"/>
      <c r="AO200" s="719"/>
      <c r="AP200" s="719"/>
      <c r="AQ200" s="719"/>
      <c r="AR200" s="719"/>
    </row>
    <row r="201" spans="1:46" s="684" customFormat="1" ht="15" customHeight="1">
      <c r="A201" s="1209"/>
      <c r="B201" s="1209"/>
      <c r="C201" s="1209"/>
      <c r="D201" s="1209"/>
      <c r="E201" s="1016"/>
      <c r="F201" s="1010"/>
      <c r="G201" s="1012"/>
      <c r="H201" s="1010"/>
      <c r="I201" s="1019"/>
      <c r="J201" s="1009"/>
      <c r="K201" s="1003"/>
      <c r="L201" s="688"/>
      <c r="M201" s="697" t="s">
        <v>5</v>
      </c>
      <c r="N201" s="697"/>
      <c r="O201" s="697"/>
      <c r="P201" s="697"/>
      <c r="Q201" s="697"/>
      <c r="R201" s="697"/>
      <c r="S201" s="697"/>
      <c r="T201" s="697"/>
      <c r="U201" s="697"/>
      <c r="V201" s="697"/>
      <c r="W201" s="697"/>
      <c r="X201" s="697"/>
      <c r="Y201" s="697"/>
      <c r="Z201" s="697"/>
      <c r="AA201" s="697"/>
      <c r="AB201" s="697"/>
      <c r="AC201" s="697"/>
      <c r="AD201" s="697"/>
      <c r="AE201" s="697"/>
      <c r="AF201" s="697"/>
      <c r="AG201" s="1275"/>
      <c r="AH201" s="721"/>
      <c r="AI201" s="721"/>
      <c r="AJ201" s="723"/>
      <c r="AK201" s="723"/>
      <c r="AL201" s="723"/>
      <c r="AM201" s="723"/>
      <c r="AN201" s="723"/>
      <c r="AO201" s="721"/>
      <c r="AP201" s="721"/>
      <c r="AQ201" s="721"/>
      <c r="AR201" s="721"/>
    </row>
    <row r="202" spans="1:46" s="684" customFormat="1" ht="15" customHeight="1">
      <c r="A202" s="1209"/>
      <c r="B202" s="1209"/>
      <c r="C202" s="1209"/>
      <c r="D202" s="1016"/>
      <c r="E202" s="1016"/>
      <c r="F202" s="1010"/>
      <c r="G202" s="1017"/>
      <c r="H202" s="1010"/>
      <c r="I202" s="1003"/>
      <c r="J202" s="994"/>
      <c r="K202" s="1003"/>
      <c r="L202" s="688"/>
      <c r="M202" s="696" t="s">
        <v>17</v>
      </c>
      <c r="N202" s="696"/>
      <c r="O202" s="696"/>
      <c r="P202" s="696"/>
      <c r="Q202" s="696"/>
      <c r="R202" s="696"/>
      <c r="S202" s="696"/>
      <c r="T202" s="696"/>
      <c r="U202" s="696"/>
      <c r="V202" s="696"/>
      <c r="W202" s="696"/>
      <c r="X202" s="696"/>
      <c r="Y202" s="696"/>
      <c r="Z202" s="696"/>
      <c r="AA202" s="696"/>
      <c r="AB202" s="696"/>
      <c r="AC202" s="696"/>
      <c r="AD202" s="696"/>
      <c r="AE202" s="696"/>
      <c r="AF202" s="704"/>
      <c r="AG202" s="699"/>
      <c r="AH202" s="721"/>
      <c r="AI202" s="721"/>
      <c r="AJ202" s="723"/>
      <c r="AK202" s="723"/>
      <c r="AL202" s="723"/>
      <c r="AM202" s="723"/>
      <c r="AN202" s="723"/>
      <c r="AO202" s="721"/>
      <c r="AP202" s="721"/>
      <c r="AQ202" s="721"/>
      <c r="AR202" s="721"/>
    </row>
    <row r="203" spans="1:46" s="684" customFormat="1" ht="15" customHeight="1">
      <c r="A203" s="1209"/>
      <c r="B203" s="1209"/>
      <c r="C203" s="1016"/>
      <c r="D203" s="1016"/>
      <c r="E203" s="1016"/>
      <c r="F203" s="1010"/>
      <c r="G203" s="1017"/>
      <c r="H203" s="1010"/>
      <c r="I203" s="1003"/>
      <c r="J203" s="994"/>
      <c r="K203" s="1003"/>
      <c r="L203" s="688"/>
      <c r="M203" s="695" t="s">
        <v>18</v>
      </c>
      <c r="N203" s="695"/>
      <c r="O203" s="695"/>
      <c r="P203" s="695"/>
      <c r="Q203" s="695"/>
      <c r="R203" s="695"/>
      <c r="S203" s="695"/>
      <c r="T203" s="695"/>
      <c r="U203" s="695"/>
      <c r="V203" s="695"/>
      <c r="W203" s="695"/>
      <c r="X203" s="695"/>
      <c r="Y203" s="695"/>
      <c r="Z203" s="691"/>
      <c r="AA203" s="691"/>
      <c r="AB203" s="708"/>
      <c r="AC203" s="704"/>
      <c r="AD203" s="703"/>
      <c r="AE203" s="695"/>
      <c r="AF203" s="704"/>
      <c r="AG203" s="699"/>
      <c r="AH203" s="721"/>
      <c r="AI203" s="721"/>
      <c r="AJ203" s="721"/>
      <c r="AK203" s="721"/>
      <c r="AL203" s="721"/>
      <c r="AM203" s="721"/>
      <c r="AN203" s="721"/>
      <c r="AO203" s="721"/>
      <c r="AP203" s="721"/>
      <c r="AQ203" s="721"/>
      <c r="AR203" s="721"/>
    </row>
    <row r="204" spans="1:46" s="684" customFormat="1" ht="15" customHeight="1">
      <c r="A204" s="1209"/>
      <c r="B204" s="1016"/>
      <c r="C204" s="1016"/>
      <c r="D204" s="1016"/>
      <c r="E204" s="1016"/>
      <c r="F204" s="1010"/>
      <c r="G204" s="1017"/>
      <c r="H204" s="1010"/>
      <c r="I204" s="1003"/>
      <c r="J204" s="994"/>
      <c r="K204" s="1003"/>
      <c r="L204" s="688"/>
      <c r="M204" s="698" t="s">
        <v>19</v>
      </c>
      <c r="N204" s="698"/>
      <c r="O204" s="698"/>
      <c r="P204" s="698"/>
      <c r="Q204" s="698"/>
      <c r="R204" s="698"/>
      <c r="S204" s="698"/>
      <c r="T204" s="698"/>
      <c r="U204" s="698"/>
      <c r="V204" s="698"/>
      <c r="W204" s="698"/>
      <c r="X204" s="698"/>
      <c r="Y204" s="698"/>
      <c r="Z204" s="691"/>
      <c r="AA204" s="691"/>
      <c r="AB204" s="708"/>
      <c r="AC204" s="704"/>
      <c r="AD204" s="703"/>
      <c r="AE204" s="695"/>
      <c r="AF204" s="704"/>
      <c r="AG204" s="699"/>
      <c r="AH204" s="721"/>
      <c r="AI204" s="721"/>
      <c r="AJ204" s="721"/>
      <c r="AK204" s="721"/>
      <c r="AL204" s="721"/>
      <c r="AM204" s="721"/>
      <c r="AN204" s="721"/>
      <c r="AO204" s="721"/>
      <c r="AP204" s="721"/>
      <c r="AQ204" s="721"/>
      <c r="AR204" s="721"/>
    </row>
    <row r="205" spans="1:46" s="684" customFormat="1" ht="15" customHeight="1">
      <c r="A205" s="989"/>
      <c r="B205" s="989"/>
      <c r="C205" s="989"/>
      <c r="D205" s="989"/>
      <c r="E205" s="989"/>
      <c r="F205" s="989"/>
      <c r="G205" s="1002"/>
      <c r="H205" s="1003"/>
      <c r="I205" s="993"/>
      <c r="J205" s="994"/>
      <c r="K205" s="989"/>
      <c r="L205" s="688"/>
      <c r="M205" s="705" t="s">
        <v>309</v>
      </c>
      <c r="N205" s="705"/>
      <c r="O205" s="705"/>
      <c r="P205" s="705"/>
      <c r="Q205" s="705"/>
      <c r="R205" s="705"/>
      <c r="S205" s="705"/>
      <c r="T205" s="705"/>
      <c r="U205" s="705"/>
      <c r="V205" s="705"/>
      <c r="W205" s="705"/>
      <c r="X205" s="705"/>
      <c r="Y205" s="705"/>
      <c r="Z205" s="691"/>
      <c r="AA205" s="691"/>
      <c r="AB205" s="708"/>
      <c r="AC205" s="704"/>
      <c r="AD205" s="703"/>
      <c r="AE205" s="695"/>
      <c r="AF205" s="704"/>
      <c r="AG205" s="699"/>
      <c r="AH205" s="721"/>
      <c r="AI205" s="721"/>
      <c r="AJ205" s="721"/>
      <c r="AK205" s="721"/>
      <c r="AL205" s="721"/>
      <c r="AM205" s="721"/>
      <c r="AN205" s="721"/>
      <c r="AO205" s="721"/>
      <c r="AP205" s="721"/>
      <c r="AQ205" s="721"/>
      <c r="AR205" s="721"/>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11"/>
      <c r="R207" s="157"/>
      <c r="S207" s="157"/>
      <c r="T207" s="157"/>
      <c r="U207" s="1211"/>
      <c r="V207" s="157"/>
      <c r="W207" s="157"/>
      <c r="X207" s="157"/>
      <c r="Y207" s="1093"/>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11"/>
      <c r="R208" s="157"/>
      <c r="S208" s="157"/>
      <c r="T208" s="157"/>
      <c r="U208" s="1211"/>
      <c r="V208" s="157"/>
      <c r="W208" s="157"/>
      <c r="X208" s="157"/>
      <c r="Y208" s="157"/>
      <c r="Z208" s="157"/>
      <c r="AA208" s="157"/>
      <c r="AB208" s="157"/>
      <c r="AC208" s="157"/>
    </row>
    <row r="209" spans="1:83" ht="15" customHeight="1">
      <c r="G209" s="156"/>
      <c r="H209" s="157"/>
      <c r="I209" s="157"/>
      <c r="J209" s="85"/>
      <c r="K209" s="157"/>
      <c r="L209" s="157"/>
      <c r="M209" s="157"/>
      <c r="N209" s="157"/>
      <c r="O209" s="157"/>
      <c r="Q209" s="1211"/>
      <c r="V209" s="157"/>
      <c r="W209" s="157"/>
      <c r="X209" s="157"/>
      <c r="Z209" s="157"/>
      <c r="AA209" s="157"/>
      <c r="AB209" s="157"/>
      <c r="AC209" s="730"/>
      <c r="AD209" s="157"/>
    </row>
    <row r="210" spans="1:83" ht="15" customHeight="1">
      <c r="G210" s="156"/>
      <c r="H210" s="157"/>
      <c r="I210" s="157"/>
      <c r="J210" s="85"/>
      <c r="K210" s="157"/>
      <c r="L210" s="157"/>
      <c r="M210" s="157"/>
      <c r="N210" s="157"/>
      <c r="O210" s="157"/>
      <c r="Q210" s="224"/>
      <c r="Y210" s="157"/>
      <c r="Z210" s="157"/>
      <c r="AA210" s="157"/>
      <c r="AB210" s="157"/>
      <c r="AC210" s="157"/>
      <c r="AD210" s="157"/>
      <c r="AE210" s="157"/>
    </row>
    <row r="211" spans="1:83" ht="15" customHeight="1">
      <c r="A211" s="731"/>
      <c r="B211" s="731"/>
      <c r="C211" s="731"/>
      <c r="D211" s="731"/>
      <c r="E211" s="731"/>
      <c r="F211" s="731"/>
      <c r="G211" s="734"/>
      <c r="H211" s="735"/>
      <c r="I211" s="735"/>
      <c r="J211" s="732"/>
      <c r="K211" s="735"/>
      <c r="L211" s="735"/>
      <c r="M211" s="735"/>
      <c r="N211" s="1309" t="s">
        <v>85</v>
      </c>
      <c r="O211" s="1278"/>
      <c r="P211" s="1276">
        <v>1</v>
      </c>
      <c r="Q211" s="1291"/>
      <c r="R211" s="1216" t="s">
        <v>84</v>
      </c>
      <c r="S211" s="1310"/>
      <c r="T211" s="1301">
        <v>1</v>
      </c>
      <c r="U211" s="1212"/>
      <c r="V211" s="1216" t="s">
        <v>84</v>
      </c>
      <c r="W211" s="837"/>
      <c r="X211" s="738">
        <v>1</v>
      </c>
      <c r="Y211" s="1093"/>
      <c r="Z211" s="735"/>
      <c r="AA211" s="735"/>
      <c r="AB211" s="735"/>
      <c r="AC211" s="735"/>
      <c r="AD211" s="735"/>
      <c r="AE211" s="731"/>
      <c r="AF211" s="729"/>
      <c r="AG211" s="729"/>
      <c r="AH211" s="729"/>
      <c r="AI211" s="729"/>
      <c r="AJ211" s="729"/>
      <c r="AK211" s="729"/>
      <c r="AL211" s="729"/>
      <c r="AM211" s="729"/>
      <c r="AN211" s="729"/>
      <c r="AO211" s="729"/>
      <c r="AP211" s="729"/>
      <c r="AQ211" s="729"/>
      <c r="AR211" s="729"/>
      <c r="AS211" s="729"/>
      <c r="AT211" s="729"/>
      <c r="AU211" s="729"/>
      <c r="AV211" s="729"/>
      <c r="AW211" s="729"/>
      <c r="AX211" s="729"/>
      <c r="AY211" s="729"/>
      <c r="AZ211" s="729"/>
      <c r="BA211" s="729"/>
      <c r="BB211" s="729"/>
      <c r="BC211" s="729"/>
      <c r="BD211" s="729"/>
      <c r="BE211" s="729"/>
      <c r="BF211" s="729"/>
      <c r="BG211" s="729"/>
      <c r="BH211" s="729"/>
      <c r="BI211" s="729"/>
      <c r="BJ211" s="729"/>
      <c r="BK211" s="729"/>
      <c r="BL211" s="729"/>
      <c r="BM211" s="729"/>
      <c r="BN211" s="729"/>
      <c r="BO211" s="729"/>
      <c r="BP211" s="729"/>
      <c r="BQ211" s="729"/>
      <c r="BR211" s="729"/>
      <c r="BS211" s="729"/>
      <c r="BT211" s="729"/>
      <c r="BU211" s="729"/>
      <c r="BV211" s="729"/>
      <c r="BW211" s="729"/>
      <c r="BX211" s="729"/>
      <c r="BY211" s="729"/>
      <c r="BZ211" s="729"/>
      <c r="CA211" s="729"/>
      <c r="CB211" s="729"/>
      <c r="CC211" s="729"/>
      <c r="CD211" s="729"/>
      <c r="CE211" s="729"/>
    </row>
    <row r="212" spans="1:83" ht="15" customHeight="1">
      <c r="A212" s="731"/>
      <c r="B212" s="731"/>
      <c r="C212" s="731"/>
      <c r="D212" s="731"/>
      <c r="E212" s="731"/>
      <c r="F212" s="731"/>
      <c r="G212" s="734"/>
      <c r="H212" s="735"/>
      <c r="I212" s="735"/>
      <c r="J212" s="732"/>
      <c r="K212" s="735"/>
      <c r="L212" s="735"/>
      <c r="M212" s="735"/>
      <c r="N212" s="1309"/>
      <c r="O212" s="1278"/>
      <c r="P212" s="1276"/>
      <c r="Q212" s="1291"/>
      <c r="R212" s="1216"/>
      <c r="S212" s="1311"/>
      <c r="T212" s="1302"/>
      <c r="U212" s="1212"/>
      <c r="V212" s="1216"/>
      <c r="W212" s="736"/>
      <c r="X212" s="736"/>
      <c r="Y212" s="736" t="s">
        <v>714</v>
      </c>
      <c r="Z212" s="735"/>
      <c r="AA212" s="735"/>
      <c r="AB212" s="735"/>
      <c r="AC212" s="735"/>
      <c r="AD212" s="735"/>
      <c r="AE212" s="735"/>
      <c r="AF212" s="729"/>
      <c r="AG212" s="729"/>
      <c r="AH212" s="729"/>
      <c r="AI212" s="729"/>
      <c r="AJ212" s="729"/>
      <c r="AK212" s="729"/>
      <c r="AL212" s="729"/>
      <c r="AM212" s="729"/>
      <c r="AN212" s="729"/>
      <c r="AO212" s="729"/>
      <c r="AP212" s="729"/>
      <c r="AQ212" s="729"/>
      <c r="AR212" s="729"/>
      <c r="AS212" s="729"/>
      <c r="AT212" s="729"/>
      <c r="AU212" s="729"/>
      <c r="AV212" s="729"/>
      <c r="AW212" s="729"/>
      <c r="AX212" s="729"/>
      <c r="AY212" s="729"/>
      <c r="AZ212" s="729"/>
      <c r="BA212" s="729"/>
      <c r="BB212" s="729"/>
      <c r="BC212" s="729"/>
      <c r="BD212" s="729"/>
      <c r="BE212" s="729"/>
      <c r="BF212" s="729"/>
      <c r="BG212" s="729"/>
      <c r="BH212" s="729"/>
      <c r="BI212" s="729"/>
      <c r="BJ212" s="729"/>
      <c r="BK212" s="729"/>
      <c r="BL212" s="729"/>
      <c r="BM212" s="729"/>
      <c r="BN212" s="729"/>
      <c r="BO212" s="729"/>
      <c r="BP212" s="729"/>
      <c r="BQ212" s="729"/>
      <c r="BR212" s="729"/>
      <c r="BS212" s="729"/>
      <c r="BT212" s="729"/>
      <c r="BU212" s="729"/>
      <c r="BV212" s="729"/>
      <c r="BW212" s="729"/>
      <c r="BX212" s="729"/>
      <c r="BY212" s="729"/>
      <c r="BZ212" s="729"/>
      <c r="CA212" s="729"/>
      <c r="CB212" s="729"/>
      <c r="CC212" s="729"/>
      <c r="CD212" s="729"/>
      <c r="CE212" s="729"/>
    </row>
    <row r="213" spans="1:83" ht="15" customHeight="1">
      <c r="A213" s="731"/>
      <c r="B213" s="731"/>
      <c r="C213" s="731"/>
      <c r="D213" s="731"/>
      <c r="E213" s="731"/>
      <c r="F213" s="731"/>
      <c r="G213" s="734"/>
      <c r="H213" s="735"/>
      <c r="I213" s="735"/>
      <c r="J213" s="732"/>
      <c r="K213" s="735"/>
      <c r="L213" s="735"/>
      <c r="M213" s="735"/>
      <c r="N213" s="1309"/>
      <c r="O213" s="1278"/>
      <c r="P213" s="1276"/>
      <c r="Q213" s="1291"/>
      <c r="R213" s="1216"/>
      <c r="S213" s="733"/>
      <c r="T213" s="733"/>
      <c r="U213" s="736" t="s">
        <v>715</v>
      </c>
      <c r="V213" s="836"/>
      <c r="W213" s="737"/>
      <c r="X213" s="737"/>
      <c r="Y213" s="737"/>
      <c r="Z213" s="735"/>
      <c r="AA213" s="735"/>
      <c r="AB213" s="735"/>
      <c r="AC213" s="735"/>
      <c r="AD213" s="735"/>
      <c r="AE213" s="735"/>
      <c r="AF213" s="729"/>
      <c r="AG213" s="729"/>
      <c r="AH213" s="729"/>
      <c r="AI213" s="729"/>
      <c r="AJ213" s="729"/>
      <c r="AK213" s="729"/>
      <c r="AL213" s="729"/>
      <c r="AM213" s="729"/>
      <c r="AN213" s="729"/>
      <c r="AO213" s="729"/>
      <c r="AP213" s="729"/>
      <c r="AQ213" s="729"/>
      <c r="AR213" s="729"/>
      <c r="AS213" s="729"/>
      <c r="AT213" s="729"/>
      <c r="AU213" s="729"/>
      <c r="AV213" s="729"/>
      <c r="AW213" s="729"/>
      <c r="AX213" s="729"/>
      <c r="AY213" s="729"/>
      <c r="AZ213" s="729"/>
      <c r="BA213" s="729"/>
      <c r="BB213" s="729"/>
      <c r="BC213" s="729"/>
      <c r="BD213" s="729"/>
      <c r="BE213" s="729"/>
      <c r="BF213" s="729"/>
      <c r="BG213" s="729"/>
      <c r="BH213" s="729"/>
      <c r="BI213" s="729"/>
      <c r="BJ213" s="729"/>
      <c r="BK213" s="729"/>
      <c r="BL213" s="729"/>
      <c r="BM213" s="729"/>
      <c r="BN213" s="729"/>
      <c r="BO213" s="729"/>
      <c r="BP213" s="729"/>
      <c r="BQ213" s="729"/>
      <c r="BR213" s="729"/>
      <c r="BS213" s="729"/>
      <c r="BT213" s="729"/>
      <c r="BU213" s="729"/>
      <c r="BV213" s="729"/>
      <c r="BW213" s="729"/>
      <c r="BX213" s="729"/>
      <c r="BY213" s="729"/>
      <c r="BZ213" s="729"/>
      <c r="CA213" s="729"/>
      <c r="CB213" s="729"/>
      <c r="CC213" s="729"/>
      <c r="CD213" s="729"/>
      <c r="CE213" s="729"/>
    </row>
    <row r="214" spans="1:83" ht="15" customHeight="1">
      <c r="A214" s="731"/>
      <c r="B214" s="731"/>
      <c r="C214" s="731"/>
      <c r="D214" s="731"/>
      <c r="E214" s="731"/>
      <c r="F214" s="731"/>
      <c r="G214" s="734"/>
      <c r="H214" s="735"/>
      <c r="I214" s="735"/>
      <c r="J214" s="732"/>
      <c r="K214" s="735"/>
      <c r="L214" s="735"/>
      <c r="M214" s="735"/>
      <c r="N214" s="1216"/>
      <c r="O214" s="834"/>
      <c r="P214" s="834"/>
      <c r="Q214" s="835"/>
      <c r="R214" s="836"/>
      <c r="S214" s="737"/>
      <c r="T214" s="737"/>
      <c r="U214" s="737"/>
      <c r="V214" s="737"/>
      <c r="W214" s="737"/>
      <c r="X214" s="737"/>
      <c r="Y214" s="737"/>
      <c r="Z214" s="735"/>
      <c r="AA214" s="735"/>
      <c r="AB214" s="735"/>
      <c r="AC214" s="735"/>
      <c r="AD214" s="735"/>
      <c r="AE214" s="735"/>
      <c r="AF214" s="729"/>
      <c r="AG214" s="729"/>
      <c r="AH214" s="729"/>
      <c r="AI214" s="729"/>
      <c r="AJ214" s="729"/>
      <c r="AK214" s="729"/>
      <c r="AL214" s="729"/>
      <c r="AM214" s="729"/>
      <c r="AN214" s="729"/>
      <c r="AO214" s="729"/>
      <c r="AP214" s="729"/>
      <c r="AQ214" s="729"/>
      <c r="AR214" s="729"/>
      <c r="AS214" s="729"/>
      <c r="AT214" s="729"/>
      <c r="AU214" s="729"/>
      <c r="AV214" s="729"/>
      <c r="AW214" s="729"/>
      <c r="AX214" s="729"/>
      <c r="AY214" s="729"/>
      <c r="AZ214" s="729"/>
      <c r="BA214" s="729"/>
      <c r="BB214" s="729"/>
      <c r="BC214" s="729"/>
      <c r="BD214" s="729"/>
      <c r="BE214" s="729"/>
      <c r="BF214" s="729"/>
      <c r="BG214" s="729"/>
      <c r="BH214" s="729"/>
      <c r="BI214" s="729"/>
      <c r="BJ214" s="729"/>
      <c r="BK214" s="729"/>
      <c r="BL214" s="729"/>
      <c r="BM214" s="729"/>
      <c r="BN214" s="729"/>
      <c r="BO214" s="729"/>
      <c r="BP214" s="729"/>
      <c r="BQ214" s="729"/>
      <c r="BR214" s="729"/>
      <c r="BS214" s="729"/>
      <c r="BT214" s="729"/>
      <c r="BU214" s="729"/>
      <c r="BV214" s="729"/>
      <c r="BW214" s="729"/>
      <c r="BX214" s="729"/>
      <c r="BY214" s="729"/>
      <c r="BZ214" s="729"/>
      <c r="CA214" s="729"/>
      <c r="CB214" s="729"/>
      <c r="CC214" s="729"/>
      <c r="CD214" s="729"/>
      <c r="CE214" s="729"/>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2" customFormat="1" ht="18.75" customHeight="1">
      <c r="X217" s="721"/>
      <c r="Y217" s="721"/>
      <c r="Z217" s="721"/>
      <c r="AA217" s="721"/>
      <c r="AB217" s="721"/>
      <c r="AC217" s="721"/>
      <c r="AD217" s="721"/>
      <c r="AE217" s="721"/>
      <c r="AF217" s="721"/>
      <c r="AG217" s="721"/>
      <c r="AH217" s="721"/>
      <c r="AI217" s="721"/>
      <c r="AJ217" s="721"/>
    </row>
    <row r="218" spans="1:83" s="35" customFormat="1" ht="17.100000000000001" customHeight="1">
      <c r="G218" s="35" t="s">
        <v>13</v>
      </c>
      <c r="I218" s="35" t="s">
        <v>747</v>
      </c>
      <c r="V218" s="158"/>
      <c r="X218" s="216"/>
      <c r="Y218" s="216"/>
      <c r="Z218" s="216"/>
      <c r="AA218" s="216"/>
      <c r="AB218" s="216"/>
      <c r="AC218" s="216"/>
      <c r="AD218" s="216"/>
      <c r="AE218" s="216"/>
      <c r="AF218" s="216"/>
      <c r="AG218" s="216"/>
      <c r="AH218" s="216"/>
      <c r="AI218" s="216"/>
      <c r="AJ218" s="216"/>
    </row>
    <row r="219" spans="1:83" s="742" customFormat="1" ht="17.100000000000001" customHeight="1">
      <c r="L219" s="122"/>
      <c r="M219" s="122"/>
      <c r="N219" s="122"/>
      <c r="O219" s="122"/>
      <c r="P219" s="122"/>
      <c r="Q219" s="122"/>
      <c r="R219" s="122"/>
      <c r="S219" s="122"/>
      <c r="T219" s="122"/>
      <c r="U219" s="122"/>
      <c r="V219" s="122"/>
      <c r="W219" s="122"/>
      <c r="X219" s="721"/>
      <c r="Y219" s="721"/>
      <c r="Z219" s="721"/>
      <c r="AA219" s="721"/>
      <c r="AB219" s="721"/>
      <c r="AC219" s="721"/>
      <c r="AD219" s="721"/>
      <c r="AE219" s="721"/>
      <c r="AF219" s="721"/>
      <c r="AG219" s="721"/>
      <c r="AH219" s="721"/>
      <c r="AI219" s="721"/>
      <c r="AJ219" s="721"/>
    </row>
    <row r="220" spans="1:83" s="799" customFormat="1" ht="22.5">
      <c r="A220" s="1209">
        <v>1</v>
      </c>
      <c r="B220" s="883"/>
      <c r="C220" s="883"/>
      <c r="D220" s="883"/>
      <c r="E220" s="884"/>
      <c r="F220" s="885"/>
      <c r="G220" s="885"/>
      <c r="H220" s="885"/>
      <c r="I220" s="886"/>
      <c r="J220" s="881"/>
      <c r="K220" s="888"/>
      <c r="L220" s="781">
        <f>mergeValue(A220)</f>
        <v>1</v>
      </c>
      <c r="M220" s="641" t="s">
        <v>20</v>
      </c>
      <c r="N220" s="646"/>
      <c r="O220" s="1294"/>
      <c r="P220" s="1295"/>
      <c r="Q220" s="1295"/>
      <c r="R220" s="1295"/>
      <c r="S220" s="1295"/>
      <c r="T220" s="1295"/>
      <c r="U220" s="1295"/>
      <c r="V220" s="1296"/>
      <c r="W220" s="630" t="s">
        <v>477</v>
      </c>
      <c r="X220" s="808"/>
      <c r="Y220" s="829"/>
      <c r="Z220" s="829" t="str">
        <f t="shared" ref="Z220:Z233" si="3">IF(M220="","",M220 )</f>
        <v>Наименование тарифа</v>
      </c>
      <c r="AA220" s="829"/>
      <c r="AB220" s="829"/>
      <c r="AC220" s="829"/>
      <c r="AD220" s="808"/>
      <c r="AE220" s="808"/>
      <c r="AF220" s="808"/>
      <c r="AG220" s="808"/>
      <c r="AH220" s="808"/>
      <c r="AI220" s="808"/>
      <c r="AJ220" s="808"/>
    </row>
    <row r="221" spans="1:83" s="799" customFormat="1" ht="22.5">
      <c r="A221" s="1209"/>
      <c r="B221" s="1209">
        <v>1</v>
      </c>
      <c r="C221" s="883"/>
      <c r="D221" s="883"/>
      <c r="E221" s="885"/>
      <c r="F221" s="885"/>
      <c r="G221" s="885"/>
      <c r="H221" s="885"/>
      <c r="I221" s="880"/>
      <c r="J221" s="879"/>
      <c r="K221" s="882"/>
      <c r="L221" s="781" t="str">
        <f>mergeValue(A221) &amp;"."&amp; mergeValue(B221)</f>
        <v>1.1</v>
      </c>
      <c r="M221" s="692" t="s">
        <v>16</v>
      </c>
      <c r="N221" s="646"/>
      <c r="O221" s="1294"/>
      <c r="P221" s="1295"/>
      <c r="Q221" s="1295"/>
      <c r="R221" s="1295"/>
      <c r="S221" s="1295"/>
      <c r="T221" s="1295"/>
      <c r="U221" s="1295"/>
      <c r="V221" s="1296"/>
      <c r="W221" s="630" t="s">
        <v>478</v>
      </c>
      <c r="X221" s="808"/>
      <c r="Y221" s="829"/>
      <c r="Z221" s="829" t="str">
        <f t="shared" si="3"/>
        <v>Территория действия тарифа</v>
      </c>
      <c r="AA221" s="829"/>
      <c r="AB221" s="829"/>
      <c r="AC221" s="829"/>
      <c r="AD221" s="808"/>
      <c r="AE221" s="808"/>
      <c r="AF221" s="808"/>
      <c r="AG221" s="808"/>
      <c r="AH221" s="808"/>
      <c r="AI221" s="808"/>
      <c r="AJ221" s="808"/>
    </row>
    <row r="222" spans="1:83" s="799" customFormat="1" ht="22.5">
      <c r="A222" s="1209"/>
      <c r="B222" s="1209"/>
      <c r="C222" s="1209">
        <v>1</v>
      </c>
      <c r="D222" s="883"/>
      <c r="E222" s="885"/>
      <c r="F222" s="885"/>
      <c r="G222" s="885"/>
      <c r="H222" s="885"/>
      <c r="I222" s="887"/>
      <c r="J222" s="879"/>
      <c r="K222" s="882"/>
      <c r="L222" s="781" t="str">
        <f>mergeValue(A222) &amp;"."&amp; mergeValue(B222)&amp;"."&amp; mergeValue(C222)</f>
        <v>1.1.1</v>
      </c>
      <c r="M222" s="693" t="s">
        <v>7</v>
      </c>
      <c r="N222" s="646"/>
      <c r="O222" s="1294"/>
      <c r="P222" s="1295"/>
      <c r="Q222" s="1295"/>
      <c r="R222" s="1295"/>
      <c r="S222" s="1295"/>
      <c r="T222" s="1295"/>
      <c r="U222" s="1295"/>
      <c r="V222" s="1296"/>
      <c r="W222" s="630" t="s">
        <v>634</v>
      </c>
      <c r="X222" s="808"/>
      <c r="Y222" s="829"/>
      <c r="Z222" s="829" t="str">
        <f t="shared" si="3"/>
        <v xml:space="preserve">Наименование системы теплоснабжения </v>
      </c>
      <c r="AA222" s="829"/>
      <c r="AB222" s="829"/>
      <c r="AC222" s="829"/>
      <c r="AD222" s="808"/>
      <c r="AE222" s="808"/>
      <c r="AF222" s="808"/>
      <c r="AG222" s="808"/>
      <c r="AH222" s="808"/>
      <c r="AI222" s="808"/>
      <c r="AJ222" s="808"/>
    </row>
    <row r="223" spans="1:83" s="799" customFormat="1" ht="22.5">
      <c r="A223" s="1209"/>
      <c r="B223" s="1209"/>
      <c r="C223" s="1209"/>
      <c r="D223" s="1209">
        <v>1</v>
      </c>
      <c r="E223" s="885"/>
      <c r="F223" s="885"/>
      <c r="G223" s="885"/>
      <c r="H223" s="885"/>
      <c r="I223" s="887"/>
      <c r="J223" s="879"/>
      <c r="K223" s="882"/>
      <c r="L223" s="781" t="str">
        <f>mergeValue(A223) &amp;"."&amp; mergeValue(B223)&amp;"."&amp; mergeValue(C223)&amp;"."&amp; mergeValue(D223)</f>
        <v>1.1.1.1</v>
      </c>
      <c r="M223" s="694" t="s">
        <v>22</v>
      </c>
      <c r="N223" s="646"/>
      <c r="O223" s="1294"/>
      <c r="P223" s="1295"/>
      <c r="Q223" s="1295"/>
      <c r="R223" s="1295"/>
      <c r="S223" s="1295"/>
      <c r="T223" s="1295"/>
      <c r="U223" s="1295"/>
      <c r="V223" s="1296"/>
      <c r="W223" s="630" t="s">
        <v>635</v>
      </c>
      <c r="X223" s="808"/>
      <c r="Y223" s="829"/>
      <c r="Z223" s="829" t="str">
        <f t="shared" si="3"/>
        <v xml:space="preserve">Источник тепловой энергии  </v>
      </c>
      <c r="AA223" s="829"/>
      <c r="AB223" s="829"/>
      <c r="AC223" s="829"/>
      <c r="AD223" s="808"/>
      <c r="AE223" s="808"/>
      <c r="AF223" s="808"/>
      <c r="AG223" s="808"/>
      <c r="AH223" s="808"/>
      <c r="AI223" s="808"/>
      <c r="AJ223" s="808"/>
    </row>
    <row r="224" spans="1:83" s="799" customFormat="1" ht="101.25">
      <c r="A224" s="1209"/>
      <c r="B224" s="1209"/>
      <c r="C224" s="1209"/>
      <c r="D224" s="1209"/>
      <c r="E224" s="1209">
        <v>1</v>
      </c>
      <c r="F224" s="885"/>
      <c r="G224" s="885"/>
      <c r="H224" s="883">
        <v>1</v>
      </c>
      <c r="I224" s="1209">
        <v>1</v>
      </c>
      <c r="J224" s="885"/>
      <c r="K224" s="890"/>
      <c r="L224" s="781" t="str">
        <f>mergeValue(A224) &amp;"."&amp; mergeValue(B224)&amp;"."&amp; mergeValue(C224)&amp;"."&amp; mergeValue(D224)&amp;"."&amp; mergeValue(E224)</f>
        <v>1.1.1.1.1</v>
      </c>
      <c r="M224" s="554" t="s">
        <v>9</v>
      </c>
      <c r="N224" s="646"/>
      <c r="O224" s="1212"/>
      <c r="P224" s="1213"/>
      <c r="Q224" s="1213"/>
      <c r="R224" s="1213"/>
      <c r="S224" s="1213"/>
      <c r="T224" s="1213"/>
      <c r="U224" s="1213"/>
      <c r="V224" s="1214"/>
      <c r="W224" s="630" t="s">
        <v>639</v>
      </c>
      <c r="X224" s="808"/>
      <c r="Y224" s="829"/>
      <c r="Z224" s="829" t="str">
        <f t="shared" si="3"/>
        <v>Схема подключения теплопотребляющей установки к коллектору источника тепловой энергии</v>
      </c>
      <c r="AA224" s="829"/>
      <c r="AB224" s="829"/>
      <c r="AC224" s="829"/>
      <c r="AD224" s="808"/>
      <c r="AE224" s="808"/>
      <c r="AF224" s="808"/>
      <c r="AG224" s="808"/>
      <c r="AH224" s="808"/>
      <c r="AI224" s="808"/>
      <c r="AJ224" s="808"/>
    </row>
    <row r="225" spans="1:36" s="799" customFormat="1" ht="90">
      <c r="A225" s="1209"/>
      <c r="B225" s="1209"/>
      <c r="C225" s="1209"/>
      <c r="D225" s="1209"/>
      <c r="E225" s="1209"/>
      <c r="F225" s="1209">
        <v>1</v>
      </c>
      <c r="G225" s="883"/>
      <c r="H225" s="883"/>
      <c r="I225" s="1209"/>
      <c r="J225" s="1209">
        <v>1</v>
      </c>
      <c r="K225" s="891"/>
      <c r="L225" s="781" t="str">
        <f>mergeValue(A225) &amp;"."&amp; mergeValue(B225)&amp;"."&amp; mergeValue(C225)&amp;"."&amp; mergeValue(D225)&amp;"."&amp; mergeValue(E225)&amp;"."&amp; mergeValue(F225)</f>
        <v>1.1.1.1.1.1</v>
      </c>
      <c r="M225" s="555" t="s">
        <v>10</v>
      </c>
      <c r="N225" s="646"/>
      <c r="O225" s="1212"/>
      <c r="P225" s="1213"/>
      <c r="Q225" s="1213"/>
      <c r="R225" s="1213"/>
      <c r="S225" s="1213"/>
      <c r="T225" s="1213"/>
      <c r="U225" s="1213"/>
      <c r="V225" s="1214"/>
      <c r="W225" s="630" t="s">
        <v>637</v>
      </c>
      <c r="X225" s="808"/>
      <c r="Y225" s="829"/>
      <c r="Z225" s="829" t="str">
        <f t="shared" si="3"/>
        <v>Группа потребителей</v>
      </c>
      <c r="AA225" s="829"/>
      <c r="AB225" s="829"/>
      <c r="AC225" s="829"/>
      <c r="AD225" s="808"/>
      <c r="AE225" s="808"/>
      <c r="AF225" s="808"/>
      <c r="AG225" s="808"/>
      <c r="AH225" s="808"/>
      <c r="AI225" s="808"/>
      <c r="AJ225" s="808"/>
    </row>
    <row r="226" spans="1:36" s="799" customFormat="1" ht="195.75" customHeight="1">
      <c r="A226" s="1209"/>
      <c r="B226" s="1209"/>
      <c r="C226" s="1209"/>
      <c r="D226" s="1209"/>
      <c r="E226" s="1209"/>
      <c r="F226" s="1209"/>
      <c r="G226" s="883">
        <v>1</v>
      </c>
      <c r="H226" s="883"/>
      <c r="I226" s="1209"/>
      <c r="J226" s="1209"/>
      <c r="K226" s="891">
        <v>1</v>
      </c>
      <c r="L226" s="781" t="str">
        <f>mergeValue(A226) &amp;"."&amp; mergeValue(B226)&amp;"."&amp; mergeValue(C226)&amp;"."&amp; mergeValue(D226)&amp;"."&amp; mergeValue(E226)&amp;"."&amp; mergeValue(F226)&amp;"."&amp; mergeValue(G226)</f>
        <v>1.1.1.1.1.1.1</v>
      </c>
      <c r="M226" s="1069"/>
      <c r="N226" s="646"/>
      <c r="O226" s="763"/>
      <c r="P226" s="763"/>
      <c r="Q226" s="763"/>
      <c r="R226" s="1215"/>
      <c r="S226" s="1216" t="s">
        <v>84</v>
      </c>
      <c r="T226" s="1215"/>
      <c r="U226" s="1216" t="s">
        <v>84</v>
      </c>
      <c r="V226" s="763"/>
      <c r="W226" s="1208" t="s">
        <v>656</v>
      </c>
      <c r="X226" s="808" t="str">
        <f>strCheckDate(O227:V227)</f>
        <v/>
      </c>
      <c r="Y226" s="829"/>
      <c r="Z226" s="829" t="str">
        <f t="shared" si="3"/>
        <v/>
      </c>
      <c r="AA226" s="829"/>
      <c r="AB226" s="829"/>
      <c r="AC226" s="829"/>
      <c r="AD226" s="808"/>
      <c r="AE226" s="808"/>
      <c r="AF226" s="808"/>
      <c r="AG226" s="808"/>
      <c r="AH226" s="808"/>
      <c r="AI226" s="808"/>
      <c r="AJ226" s="808"/>
    </row>
    <row r="227" spans="1:36" s="799" customFormat="1" ht="14.25" hidden="1" customHeight="1">
      <c r="A227" s="1209"/>
      <c r="B227" s="1209"/>
      <c r="C227" s="1209"/>
      <c r="D227" s="1209"/>
      <c r="E227" s="1209"/>
      <c r="F227" s="1209"/>
      <c r="G227" s="883"/>
      <c r="H227" s="883"/>
      <c r="I227" s="1209"/>
      <c r="J227" s="1209"/>
      <c r="K227" s="891"/>
      <c r="L227" s="800"/>
      <c r="M227" s="646"/>
      <c r="N227" s="646"/>
      <c r="O227" s="763"/>
      <c r="P227" s="763"/>
      <c r="Q227" s="769" t="str">
        <f>R226 &amp; "-" &amp; T226</f>
        <v>-</v>
      </c>
      <c r="R227" s="1215"/>
      <c r="S227" s="1216"/>
      <c r="T227" s="1215"/>
      <c r="U227" s="1216"/>
      <c r="V227" s="763"/>
      <c r="W227" s="1208"/>
      <c r="X227" s="808"/>
      <c r="Y227" s="829"/>
      <c r="Z227" s="829" t="str">
        <f t="shared" si="3"/>
        <v/>
      </c>
      <c r="AA227" s="829"/>
      <c r="AB227" s="829"/>
      <c r="AC227" s="829"/>
      <c r="AD227" s="808"/>
      <c r="AE227" s="808"/>
      <c r="AF227" s="808"/>
      <c r="AG227" s="808"/>
      <c r="AH227" s="808"/>
      <c r="AI227" s="808"/>
      <c r="AJ227" s="808"/>
    </row>
    <row r="228" spans="1:36" s="799" customFormat="1" ht="15" customHeight="1">
      <c r="A228" s="1209"/>
      <c r="B228" s="1209"/>
      <c r="C228" s="1209"/>
      <c r="D228" s="1209"/>
      <c r="E228" s="1209"/>
      <c r="F228" s="1209"/>
      <c r="G228" s="885"/>
      <c r="H228" s="883"/>
      <c r="I228" s="1209"/>
      <c r="J228" s="1209"/>
      <c r="K228" s="890"/>
      <c r="L228" s="688"/>
      <c r="M228" s="557" t="s">
        <v>25</v>
      </c>
      <c r="N228" s="765"/>
      <c r="O228" s="765"/>
      <c r="P228" s="765"/>
      <c r="Q228" s="765"/>
      <c r="R228" s="765"/>
      <c r="S228" s="765"/>
      <c r="T228" s="765"/>
      <c r="U228" s="765"/>
      <c r="V228" s="762"/>
      <c r="W228" s="1208"/>
      <c r="X228" s="808"/>
      <c r="Y228" s="829"/>
      <c r="Z228" s="829" t="str">
        <f t="shared" si="3"/>
        <v>Добавить вид теплоносителя (параметры теплоносителя)</v>
      </c>
      <c r="AA228" s="829"/>
      <c r="AB228" s="829"/>
      <c r="AC228" s="829"/>
      <c r="AD228" s="808"/>
      <c r="AE228" s="808"/>
      <c r="AF228" s="808"/>
      <c r="AG228" s="808"/>
      <c r="AH228" s="808"/>
      <c r="AI228" s="808"/>
      <c r="AJ228" s="808"/>
    </row>
    <row r="229" spans="1:36" s="799" customFormat="1" ht="15" customHeight="1">
      <c r="A229" s="1209"/>
      <c r="B229" s="1209"/>
      <c r="C229" s="1209"/>
      <c r="D229" s="1209"/>
      <c r="E229" s="1209"/>
      <c r="F229" s="885"/>
      <c r="G229" s="885"/>
      <c r="H229" s="883"/>
      <c r="I229" s="1209"/>
      <c r="J229" s="885"/>
      <c r="K229" s="890"/>
      <c r="L229" s="688"/>
      <c r="M229" s="556" t="s">
        <v>11</v>
      </c>
      <c r="N229" s="765"/>
      <c r="O229" s="765"/>
      <c r="P229" s="765"/>
      <c r="Q229" s="765"/>
      <c r="R229" s="765"/>
      <c r="S229" s="765"/>
      <c r="T229" s="765"/>
      <c r="U229" s="764"/>
      <c r="V229" s="765"/>
      <c r="W229" s="665"/>
      <c r="X229" s="808"/>
      <c r="Y229" s="829"/>
      <c r="Z229" s="829" t="str">
        <f t="shared" si="3"/>
        <v>Добавить группу потребителей</v>
      </c>
      <c r="AA229" s="829"/>
      <c r="AB229" s="829"/>
      <c r="AC229" s="829"/>
      <c r="AD229" s="808"/>
      <c r="AE229" s="808"/>
      <c r="AF229" s="808"/>
      <c r="AG229" s="808"/>
      <c r="AH229" s="808"/>
      <c r="AI229" s="808"/>
      <c r="AJ229" s="808"/>
    </row>
    <row r="230" spans="1:36" s="799" customFormat="1" ht="15" customHeight="1">
      <c r="A230" s="1209"/>
      <c r="B230" s="1209"/>
      <c r="C230" s="1209"/>
      <c r="D230" s="1209"/>
      <c r="E230" s="889"/>
      <c r="F230" s="885"/>
      <c r="G230" s="885"/>
      <c r="H230" s="885"/>
      <c r="I230" s="881"/>
      <c r="J230" s="878"/>
      <c r="K230" s="888"/>
      <c r="L230" s="688"/>
      <c r="M230" s="760" t="s">
        <v>12</v>
      </c>
      <c r="N230" s="765"/>
      <c r="O230" s="765"/>
      <c r="P230" s="765"/>
      <c r="Q230" s="765"/>
      <c r="R230" s="765"/>
      <c r="S230" s="765"/>
      <c r="T230" s="765"/>
      <c r="U230" s="764"/>
      <c r="V230" s="765"/>
      <c r="W230" s="665"/>
      <c r="X230" s="808"/>
      <c r="Y230" s="829"/>
      <c r="Z230" s="829" t="str">
        <f t="shared" si="3"/>
        <v>Добавить схему подключения</v>
      </c>
      <c r="AA230" s="829"/>
      <c r="AB230" s="829"/>
      <c r="AC230" s="829"/>
      <c r="AD230" s="808"/>
      <c r="AE230" s="808"/>
      <c r="AF230" s="808"/>
      <c r="AG230" s="808"/>
      <c r="AH230" s="808"/>
      <c r="AI230" s="808"/>
      <c r="AJ230" s="808"/>
    </row>
    <row r="231" spans="1:36" s="799" customFormat="1" ht="15" customHeight="1">
      <c r="A231" s="1209"/>
      <c r="B231" s="1209"/>
      <c r="C231" s="1209"/>
      <c r="D231" s="889"/>
      <c r="E231" s="889"/>
      <c r="F231" s="885"/>
      <c r="G231" s="885"/>
      <c r="H231" s="885"/>
      <c r="I231" s="881"/>
      <c r="J231" s="878"/>
      <c r="K231" s="888"/>
      <c r="L231" s="688"/>
      <c r="M231" s="759" t="s">
        <v>17</v>
      </c>
      <c r="N231" s="765"/>
      <c r="O231" s="765"/>
      <c r="P231" s="765"/>
      <c r="Q231" s="765"/>
      <c r="R231" s="765"/>
      <c r="S231" s="765"/>
      <c r="T231" s="765"/>
      <c r="U231" s="764"/>
      <c r="V231" s="765"/>
      <c r="W231" s="665"/>
      <c r="X231" s="808"/>
      <c r="Y231" s="829"/>
      <c r="Z231" s="829" t="str">
        <f t="shared" si="3"/>
        <v>Добавить источник тепловой энергии</v>
      </c>
      <c r="AA231" s="829"/>
      <c r="AB231" s="829"/>
      <c r="AC231" s="829"/>
      <c r="AD231" s="808"/>
      <c r="AE231" s="808"/>
      <c r="AF231" s="808"/>
      <c r="AG231" s="808"/>
      <c r="AH231" s="808"/>
      <c r="AI231" s="808"/>
      <c r="AJ231" s="808"/>
    </row>
    <row r="232" spans="1:36" s="799" customFormat="1" ht="15" customHeight="1">
      <c r="A232" s="1209"/>
      <c r="B232" s="1209"/>
      <c r="C232" s="889"/>
      <c r="D232" s="889"/>
      <c r="E232" s="889"/>
      <c r="F232" s="889"/>
      <c r="G232" s="894"/>
      <c r="H232" s="881"/>
      <c r="I232" s="892"/>
      <c r="J232" s="878"/>
      <c r="K232" s="893"/>
      <c r="L232" s="688"/>
      <c r="M232" s="758" t="s">
        <v>18</v>
      </c>
      <c r="N232" s="765"/>
      <c r="O232" s="765"/>
      <c r="P232" s="765"/>
      <c r="Q232" s="765"/>
      <c r="R232" s="765"/>
      <c r="S232" s="765"/>
      <c r="T232" s="765"/>
      <c r="U232" s="764"/>
      <c r="V232" s="765"/>
      <c r="W232" s="665"/>
      <c r="X232" s="808"/>
      <c r="Y232" s="829"/>
      <c r="Z232" s="829" t="str">
        <f t="shared" si="3"/>
        <v>Добавить наименование системы теплоснабжения</v>
      </c>
      <c r="AA232" s="829"/>
      <c r="AB232" s="829"/>
      <c r="AC232" s="829"/>
      <c r="AD232" s="808"/>
      <c r="AE232" s="808"/>
      <c r="AF232" s="808"/>
      <c r="AG232" s="808"/>
      <c r="AH232" s="808"/>
      <c r="AI232" s="808"/>
      <c r="AJ232" s="808"/>
    </row>
    <row r="233" spans="1:36" s="799" customFormat="1" ht="15" customHeight="1">
      <c r="A233" s="1209"/>
      <c r="B233" s="889"/>
      <c r="C233" s="889"/>
      <c r="D233" s="889"/>
      <c r="E233" s="889"/>
      <c r="F233" s="889"/>
      <c r="G233" s="894"/>
      <c r="H233" s="881"/>
      <c r="I233" s="881"/>
      <c r="J233" s="878"/>
      <c r="K233" s="888"/>
      <c r="L233" s="688"/>
      <c r="M233" s="733" t="s">
        <v>19</v>
      </c>
      <c r="N233" s="765"/>
      <c r="O233" s="765"/>
      <c r="P233" s="765"/>
      <c r="Q233" s="765"/>
      <c r="R233" s="765"/>
      <c r="S233" s="765"/>
      <c r="T233" s="765"/>
      <c r="U233" s="764"/>
      <c r="V233" s="765"/>
      <c r="W233" s="665"/>
      <c r="X233" s="808"/>
      <c r="Y233" s="829"/>
      <c r="Z233" s="829" t="str">
        <f t="shared" si="3"/>
        <v>Добавить территорию действия тарифа</v>
      </c>
      <c r="AA233" s="829"/>
      <c r="AB233" s="829"/>
      <c r="AC233" s="829"/>
      <c r="AD233" s="808"/>
      <c r="AE233" s="808"/>
      <c r="AF233" s="808"/>
      <c r="AG233" s="808"/>
      <c r="AH233" s="808"/>
      <c r="AI233" s="808"/>
      <c r="AJ233" s="808"/>
    </row>
    <row r="234" spans="1:36" s="742" customFormat="1" ht="15" customHeight="1">
      <c r="A234" s="877"/>
      <c r="B234" s="877"/>
      <c r="C234" s="877"/>
      <c r="D234" s="877"/>
      <c r="E234" s="877"/>
      <c r="F234" s="877"/>
      <c r="G234" s="877"/>
      <c r="H234" s="877"/>
      <c r="I234" s="877"/>
      <c r="J234" s="877"/>
      <c r="K234" s="877"/>
      <c r="L234" s="492"/>
      <c r="M234" s="736" t="s">
        <v>309</v>
      </c>
      <c r="N234" s="765"/>
      <c r="O234" s="765"/>
      <c r="P234" s="765"/>
      <c r="Q234" s="765"/>
      <c r="R234" s="765"/>
      <c r="S234" s="765"/>
      <c r="T234" s="765"/>
      <c r="U234" s="764"/>
      <c r="V234" s="765"/>
      <c r="W234" s="765"/>
      <c r="X234" s="765"/>
      <c r="Y234" s="765"/>
      <c r="Z234" s="765"/>
      <c r="AA234" s="765"/>
      <c r="AB234" s="764"/>
      <c r="AC234" s="765"/>
      <c r="AD234" s="665"/>
      <c r="AE234" s="721"/>
      <c r="AF234" s="721"/>
      <c r="AG234" s="721"/>
      <c r="AH234" s="721"/>
    </row>
    <row r="235" spans="1:36" s="989" customFormat="1" ht="18.75" customHeight="1">
      <c r="X235" s="1010"/>
      <c r="Y235" s="1010"/>
      <c r="Z235" s="1010"/>
      <c r="AA235" s="1010"/>
      <c r="AB235" s="1010"/>
      <c r="AC235" s="1010"/>
      <c r="AD235" s="1010"/>
      <c r="AE235" s="1010"/>
      <c r="AF235" s="1010"/>
      <c r="AG235" s="1010"/>
      <c r="AH235" s="1010"/>
      <c r="AI235" s="1010"/>
      <c r="AJ235" s="1010"/>
    </row>
    <row r="236" spans="1:36" s="35" customFormat="1" ht="17.100000000000001" customHeight="1">
      <c r="G236" s="35" t="s">
        <v>13</v>
      </c>
      <c r="I236" s="35" t="s">
        <v>212</v>
      </c>
      <c r="V236" s="158"/>
      <c r="X236" s="216"/>
      <c r="Y236" s="216"/>
      <c r="Z236" s="216"/>
      <c r="AA236" s="216"/>
      <c r="AB236" s="216"/>
      <c r="AC236" s="216"/>
      <c r="AD236" s="216"/>
      <c r="AE236" s="216"/>
      <c r="AF236" s="216"/>
      <c r="AG236" s="216"/>
      <c r="AH236" s="216"/>
      <c r="AI236" s="216"/>
      <c r="AJ236" s="216"/>
    </row>
    <row r="237" spans="1:36" s="989" customFormat="1" ht="17.100000000000001" customHeight="1">
      <c r="L237" s="122"/>
      <c r="M237" s="122"/>
      <c r="N237" s="122"/>
      <c r="O237" s="122"/>
      <c r="P237" s="122"/>
      <c r="Q237" s="122"/>
      <c r="R237" s="122"/>
      <c r="S237" s="122"/>
      <c r="T237" s="122"/>
      <c r="U237" s="122"/>
      <c r="V237" s="122"/>
      <c r="W237" s="122"/>
      <c r="X237" s="1010"/>
      <c r="Y237" s="1010"/>
      <c r="Z237" s="1010"/>
      <c r="AA237" s="1010"/>
      <c r="AB237" s="1010"/>
      <c r="AC237" s="1010"/>
      <c r="AD237" s="1010"/>
      <c r="AE237" s="1010"/>
      <c r="AF237" s="1010"/>
      <c r="AG237" s="1010"/>
      <c r="AH237" s="1010"/>
      <c r="AI237" s="1010"/>
      <c r="AJ237" s="1010"/>
    </row>
    <row r="238" spans="1:36" s="990" customFormat="1" ht="22.5">
      <c r="A238" s="1209">
        <v>1</v>
      </c>
      <c r="B238" s="1015"/>
      <c r="C238" s="1015"/>
      <c r="D238" s="1015"/>
      <c r="E238" s="981"/>
      <c r="F238" s="1026"/>
      <c r="G238" s="1026"/>
      <c r="H238" s="1026"/>
      <c r="I238" s="983"/>
      <c r="J238" s="979"/>
      <c r="K238" s="963"/>
      <c r="L238" s="1030">
        <f>mergeValue(A238)</f>
        <v>1</v>
      </c>
      <c r="M238" s="641" t="s">
        <v>20</v>
      </c>
      <c r="N238" s="646"/>
      <c r="O238" s="1294"/>
      <c r="P238" s="1295"/>
      <c r="Q238" s="1295"/>
      <c r="R238" s="1295"/>
      <c r="S238" s="1295"/>
      <c r="T238" s="1295"/>
      <c r="U238" s="1295"/>
      <c r="V238" s="1296"/>
      <c r="W238" s="630" t="s">
        <v>477</v>
      </c>
      <c r="X238" s="1008"/>
      <c r="Y238" s="829"/>
      <c r="Z238" s="829" t="str">
        <f t="shared" ref="Z238:Z251" si="4">IF(M238="","",M238 )</f>
        <v>Наименование тарифа</v>
      </c>
      <c r="AA238" s="829"/>
      <c r="AB238" s="829"/>
      <c r="AC238" s="829"/>
      <c r="AD238" s="1008"/>
      <c r="AE238" s="1008"/>
      <c r="AF238" s="1008"/>
      <c r="AG238" s="1008"/>
      <c r="AH238" s="1008"/>
      <c r="AI238" s="1008"/>
      <c r="AJ238" s="1008"/>
    </row>
    <row r="239" spans="1:36" s="990" customFormat="1" ht="22.5">
      <c r="A239" s="1209"/>
      <c r="B239" s="1209">
        <v>1</v>
      </c>
      <c r="C239" s="1015"/>
      <c r="D239" s="1015"/>
      <c r="E239" s="1026"/>
      <c r="F239" s="1026"/>
      <c r="G239" s="1026"/>
      <c r="H239" s="1026"/>
      <c r="I239" s="1021"/>
      <c r="J239" s="954"/>
      <c r="K239" s="957"/>
      <c r="L239" s="1030" t="str">
        <f>mergeValue(A239) &amp;"."&amp; mergeValue(B239)</f>
        <v>1.1</v>
      </c>
      <c r="M239" s="692" t="s">
        <v>16</v>
      </c>
      <c r="N239" s="646"/>
      <c r="O239" s="1294"/>
      <c r="P239" s="1295"/>
      <c r="Q239" s="1295"/>
      <c r="R239" s="1295"/>
      <c r="S239" s="1295"/>
      <c r="T239" s="1295"/>
      <c r="U239" s="1295"/>
      <c r="V239" s="1296"/>
      <c r="W239" s="630" t="s">
        <v>478</v>
      </c>
      <c r="X239" s="1008"/>
      <c r="Y239" s="829"/>
      <c r="Z239" s="829" t="str">
        <f t="shared" si="4"/>
        <v>Территория действия тарифа</v>
      </c>
      <c r="AA239" s="829"/>
      <c r="AB239" s="829"/>
      <c r="AC239" s="829"/>
      <c r="AD239" s="1008"/>
      <c r="AE239" s="1008"/>
      <c r="AF239" s="1008"/>
      <c r="AG239" s="1008"/>
      <c r="AH239" s="1008"/>
      <c r="AI239" s="1008"/>
      <c r="AJ239" s="1008"/>
    </row>
    <row r="240" spans="1:36" s="990" customFormat="1" ht="22.5">
      <c r="A240" s="1209"/>
      <c r="B240" s="1209"/>
      <c r="C240" s="1209">
        <v>1</v>
      </c>
      <c r="D240" s="1015"/>
      <c r="E240" s="1026"/>
      <c r="F240" s="1026"/>
      <c r="G240" s="1026"/>
      <c r="H240" s="1026"/>
      <c r="I240" s="962"/>
      <c r="J240" s="954"/>
      <c r="K240" s="957"/>
      <c r="L240" s="1030" t="str">
        <f>mergeValue(A240) &amp;"."&amp; mergeValue(B240)&amp;"."&amp; mergeValue(C240)</f>
        <v>1.1.1</v>
      </c>
      <c r="M240" s="693" t="s">
        <v>7</v>
      </c>
      <c r="N240" s="646"/>
      <c r="O240" s="1294"/>
      <c r="P240" s="1295"/>
      <c r="Q240" s="1295"/>
      <c r="R240" s="1295"/>
      <c r="S240" s="1295"/>
      <c r="T240" s="1295"/>
      <c r="U240" s="1295"/>
      <c r="V240" s="1296"/>
      <c r="W240" s="630" t="s">
        <v>634</v>
      </c>
      <c r="X240" s="1008"/>
      <c r="Y240" s="829"/>
      <c r="Z240" s="829" t="str">
        <f t="shared" si="4"/>
        <v xml:space="preserve">Наименование системы теплоснабжения </v>
      </c>
      <c r="AA240" s="829"/>
      <c r="AB240" s="829"/>
      <c r="AC240" s="829"/>
      <c r="AD240" s="1008"/>
      <c r="AE240" s="1008"/>
      <c r="AF240" s="1008"/>
      <c r="AG240" s="1008"/>
      <c r="AH240" s="1008"/>
      <c r="AI240" s="1008"/>
      <c r="AJ240" s="1008"/>
    </row>
    <row r="241" spans="1:36" s="990" customFormat="1" ht="22.5">
      <c r="A241" s="1209"/>
      <c r="B241" s="1209"/>
      <c r="C241" s="1209"/>
      <c r="D241" s="1209">
        <v>1</v>
      </c>
      <c r="E241" s="1026"/>
      <c r="F241" s="1026"/>
      <c r="G241" s="1026"/>
      <c r="H241" s="1026"/>
      <c r="I241" s="962"/>
      <c r="J241" s="954"/>
      <c r="K241" s="957"/>
      <c r="L241" s="1030" t="str">
        <f>mergeValue(A241) &amp;"."&amp; mergeValue(B241)&amp;"."&amp; mergeValue(C241)&amp;"."&amp; mergeValue(D241)</f>
        <v>1.1.1.1</v>
      </c>
      <c r="M241" s="694" t="s">
        <v>22</v>
      </c>
      <c r="N241" s="646"/>
      <c r="O241" s="1294"/>
      <c r="P241" s="1295"/>
      <c r="Q241" s="1295"/>
      <c r="R241" s="1295"/>
      <c r="S241" s="1295"/>
      <c r="T241" s="1295"/>
      <c r="U241" s="1295"/>
      <c r="V241" s="1296"/>
      <c r="W241" s="630" t="s">
        <v>635</v>
      </c>
      <c r="X241" s="1008"/>
      <c r="Y241" s="829"/>
      <c r="Z241" s="829" t="str">
        <f t="shared" si="4"/>
        <v xml:space="preserve">Источник тепловой энергии  </v>
      </c>
      <c r="AA241" s="829"/>
      <c r="AB241" s="829"/>
      <c r="AC241" s="829"/>
      <c r="AD241" s="1008"/>
      <c r="AE241" s="1008"/>
      <c r="AF241" s="1008"/>
      <c r="AG241" s="1008"/>
      <c r="AH241" s="1008"/>
      <c r="AI241" s="1008"/>
      <c r="AJ241" s="1008"/>
    </row>
    <row r="242" spans="1:36" s="990" customFormat="1" ht="101.25">
      <c r="A242" s="1209"/>
      <c r="B242" s="1209"/>
      <c r="C242" s="1209"/>
      <c r="D242" s="1209"/>
      <c r="E242" s="1209">
        <v>1</v>
      </c>
      <c r="F242" s="1026"/>
      <c r="G242" s="1026"/>
      <c r="H242" s="1015">
        <v>1</v>
      </c>
      <c r="I242" s="1209">
        <v>1</v>
      </c>
      <c r="J242" s="1026"/>
      <c r="K242" s="965"/>
      <c r="L242" s="1030" t="str">
        <f>mergeValue(A242) &amp;"."&amp; mergeValue(B242)&amp;"."&amp; mergeValue(C242)&amp;"."&amp; mergeValue(D242)&amp;"."&amp; mergeValue(E242)</f>
        <v>1.1.1.1.1</v>
      </c>
      <c r="M242" s="554" t="s">
        <v>9</v>
      </c>
      <c r="N242" s="646"/>
      <c r="O242" s="1212"/>
      <c r="P242" s="1213"/>
      <c r="Q242" s="1213"/>
      <c r="R242" s="1213"/>
      <c r="S242" s="1213"/>
      <c r="T242" s="1213"/>
      <c r="U242" s="1213"/>
      <c r="V242" s="1214"/>
      <c r="W242" s="630" t="s">
        <v>639</v>
      </c>
      <c r="X242" s="1008"/>
      <c r="Y242" s="829"/>
      <c r="Z242" s="829" t="str">
        <f t="shared" si="4"/>
        <v>Схема подключения теплопотребляющей установки к коллектору источника тепловой энергии</v>
      </c>
      <c r="AA242" s="829"/>
      <c r="AB242" s="829"/>
      <c r="AC242" s="829"/>
      <c r="AD242" s="1008"/>
      <c r="AE242" s="1008"/>
      <c r="AF242" s="1008"/>
      <c r="AG242" s="1008"/>
      <c r="AH242" s="1008"/>
      <c r="AI242" s="1008"/>
      <c r="AJ242" s="1008"/>
    </row>
    <row r="243" spans="1:36" s="990" customFormat="1" ht="90">
      <c r="A243" s="1209"/>
      <c r="B243" s="1209"/>
      <c r="C243" s="1209"/>
      <c r="D243" s="1209"/>
      <c r="E243" s="1209"/>
      <c r="F243" s="1209">
        <v>1</v>
      </c>
      <c r="G243" s="1015"/>
      <c r="H243" s="1015"/>
      <c r="I243" s="1209"/>
      <c r="J243" s="1209">
        <v>1</v>
      </c>
      <c r="K243" s="966"/>
      <c r="L243" s="1030" t="str">
        <f>mergeValue(A243) &amp;"."&amp; mergeValue(B243)&amp;"."&amp; mergeValue(C243)&amp;"."&amp; mergeValue(D243)&amp;"."&amp; mergeValue(E243)&amp;"."&amp; mergeValue(F243)</f>
        <v>1.1.1.1.1.1</v>
      </c>
      <c r="M243" s="555" t="s">
        <v>10</v>
      </c>
      <c r="N243" s="646"/>
      <c r="O243" s="1212"/>
      <c r="P243" s="1213"/>
      <c r="Q243" s="1213"/>
      <c r="R243" s="1213"/>
      <c r="S243" s="1213"/>
      <c r="T243" s="1213"/>
      <c r="U243" s="1213"/>
      <c r="V243" s="1214"/>
      <c r="W243" s="630" t="s">
        <v>637</v>
      </c>
      <c r="X243" s="1008"/>
      <c r="Y243" s="829"/>
      <c r="Z243" s="829" t="str">
        <f t="shared" si="4"/>
        <v>Группа потребителей</v>
      </c>
      <c r="AA243" s="829"/>
      <c r="AB243" s="829"/>
      <c r="AC243" s="829"/>
      <c r="AD243" s="1008"/>
      <c r="AE243" s="1008"/>
      <c r="AF243" s="1008"/>
      <c r="AG243" s="1008"/>
      <c r="AH243" s="1008"/>
      <c r="AI243" s="1008"/>
      <c r="AJ243" s="1008"/>
    </row>
    <row r="244" spans="1:36" s="990" customFormat="1" ht="189" customHeight="1">
      <c r="A244" s="1209"/>
      <c r="B244" s="1209"/>
      <c r="C244" s="1209"/>
      <c r="D244" s="1209"/>
      <c r="E244" s="1209"/>
      <c r="F244" s="1209"/>
      <c r="G244" s="1015">
        <v>1</v>
      </c>
      <c r="H244" s="1015"/>
      <c r="I244" s="1209"/>
      <c r="J244" s="1209"/>
      <c r="K244" s="966">
        <v>1</v>
      </c>
      <c r="L244" s="1030" t="str">
        <f>mergeValue(A244) &amp;"."&amp; mergeValue(B244)&amp;"."&amp; mergeValue(C244)&amp;"."&amp; mergeValue(D244)&amp;"."&amp; mergeValue(E244)&amp;"."&amp; mergeValue(F244)&amp;"."&amp; mergeValue(G244)</f>
        <v>1.1.1.1.1.1.1</v>
      </c>
      <c r="M244" s="1069"/>
      <c r="N244" s="646"/>
      <c r="O244" s="763"/>
      <c r="P244" s="763"/>
      <c r="Q244" s="1094"/>
      <c r="R244" s="1215"/>
      <c r="S244" s="1216" t="s">
        <v>84</v>
      </c>
      <c r="T244" s="1215"/>
      <c r="U244" s="1216" t="s">
        <v>84</v>
      </c>
      <c r="V244" s="763"/>
      <c r="W244" s="1226" t="s">
        <v>656</v>
      </c>
      <c r="X244" s="1008" t="str">
        <f>strCheckDate(O245:V245)</f>
        <v/>
      </c>
      <c r="Y244" s="829"/>
      <c r="Z244" s="829" t="str">
        <f t="shared" si="4"/>
        <v/>
      </c>
      <c r="AA244" s="829"/>
      <c r="AB244" s="829"/>
      <c r="AC244" s="829"/>
      <c r="AD244" s="1008"/>
      <c r="AE244" s="1008"/>
      <c r="AF244" s="1008"/>
      <c r="AG244" s="1008"/>
      <c r="AH244" s="1008"/>
      <c r="AI244" s="1008"/>
      <c r="AJ244" s="1008"/>
    </row>
    <row r="245" spans="1:36" s="990" customFormat="1" ht="11.25" hidden="1" customHeight="1">
      <c r="A245" s="1209"/>
      <c r="B245" s="1209"/>
      <c r="C245" s="1209"/>
      <c r="D245" s="1209"/>
      <c r="E245" s="1209"/>
      <c r="F245" s="1209"/>
      <c r="G245" s="1015"/>
      <c r="H245" s="1015"/>
      <c r="I245" s="1209"/>
      <c r="J245" s="1209"/>
      <c r="K245" s="966"/>
      <c r="L245" s="800"/>
      <c r="M245" s="646"/>
      <c r="N245" s="646"/>
      <c r="O245" s="763"/>
      <c r="P245" s="763"/>
      <c r="Q245" s="769" t="str">
        <f>R244 &amp; "-" &amp; T244</f>
        <v>-</v>
      </c>
      <c r="R245" s="1215"/>
      <c r="S245" s="1216"/>
      <c r="T245" s="1215"/>
      <c r="U245" s="1216"/>
      <c r="V245" s="763"/>
      <c r="W245" s="1227"/>
      <c r="X245" s="1008"/>
      <c r="Y245" s="829"/>
      <c r="Z245" s="829" t="str">
        <f t="shared" si="4"/>
        <v/>
      </c>
      <c r="AA245" s="829"/>
      <c r="AB245" s="829"/>
      <c r="AC245" s="829"/>
      <c r="AD245" s="1008"/>
      <c r="AE245" s="1008"/>
      <c r="AF245" s="1008"/>
      <c r="AG245" s="1008"/>
      <c r="AH245" s="1008"/>
      <c r="AI245" s="1008"/>
      <c r="AJ245" s="1008"/>
    </row>
    <row r="246" spans="1:36" s="990" customFormat="1" ht="15" customHeight="1">
      <c r="A246" s="1209"/>
      <c r="B246" s="1209"/>
      <c r="C246" s="1209"/>
      <c r="D246" s="1209"/>
      <c r="E246" s="1209"/>
      <c r="F246" s="1209"/>
      <c r="G246" s="1026"/>
      <c r="H246" s="1015"/>
      <c r="I246" s="1209"/>
      <c r="J246" s="1209"/>
      <c r="K246" s="965"/>
      <c r="L246" s="688"/>
      <c r="M246" s="557" t="s">
        <v>25</v>
      </c>
      <c r="N246" s="1006"/>
      <c r="O246" s="1006"/>
      <c r="P246" s="1006"/>
      <c r="Q246" s="1006"/>
      <c r="R246" s="1006"/>
      <c r="S246" s="1006"/>
      <c r="T246" s="1006"/>
      <c r="U246" s="1006"/>
      <c r="V246" s="762"/>
      <c r="W246" s="1228"/>
      <c r="X246" s="1008"/>
      <c r="Y246" s="829"/>
      <c r="Z246" s="829" t="str">
        <f t="shared" si="4"/>
        <v>Добавить вид теплоносителя (параметры теплоносителя)</v>
      </c>
      <c r="AA246" s="829"/>
      <c r="AB246" s="829"/>
      <c r="AC246" s="829"/>
      <c r="AD246" s="1008"/>
      <c r="AE246" s="1008"/>
      <c r="AF246" s="1008"/>
      <c r="AG246" s="1008"/>
      <c r="AH246" s="1008"/>
      <c r="AI246" s="1008"/>
      <c r="AJ246" s="1008"/>
    </row>
    <row r="247" spans="1:36" s="990" customFormat="1" ht="15" customHeight="1">
      <c r="A247" s="1209"/>
      <c r="B247" s="1209"/>
      <c r="C247" s="1209"/>
      <c r="D247" s="1209"/>
      <c r="E247" s="1209"/>
      <c r="F247" s="1026"/>
      <c r="G247" s="1026"/>
      <c r="H247" s="1015"/>
      <c r="I247" s="1209"/>
      <c r="J247" s="1026"/>
      <c r="K247" s="965"/>
      <c r="L247" s="688"/>
      <c r="M247" s="556" t="s">
        <v>11</v>
      </c>
      <c r="N247" s="1006"/>
      <c r="O247" s="1006"/>
      <c r="P247" s="1006"/>
      <c r="Q247" s="1006"/>
      <c r="R247" s="1006"/>
      <c r="S247" s="1006"/>
      <c r="T247" s="1006"/>
      <c r="U247" s="1005"/>
      <c r="V247" s="1006"/>
      <c r="W247" s="665"/>
      <c r="X247" s="1008"/>
      <c r="Y247" s="829"/>
      <c r="Z247" s="829" t="str">
        <f t="shared" si="4"/>
        <v>Добавить группу потребителей</v>
      </c>
      <c r="AA247" s="829"/>
      <c r="AB247" s="829"/>
      <c r="AC247" s="829"/>
      <c r="AD247" s="1008"/>
      <c r="AE247" s="1008"/>
      <c r="AF247" s="1008"/>
      <c r="AG247" s="1008"/>
      <c r="AH247" s="1008"/>
      <c r="AI247" s="1008"/>
      <c r="AJ247" s="1008"/>
    </row>
    <row r="248" spans="1:36" s="990" customFormat="1" ht="15" customHeight="1">
      <c r="A248" s="1209"/>
      <c r="B248" s="1209"/>
      <c r="C248" s="1209"/>
      <c r="D248" s="1209"/>
      <c r="E248" s="964"/>
      <c r="F248" s="1026"/>
      <c r="G248" s="1026"/>
      <c r="H248" s="1026"/>
      <c r="I248" s="979"/>
      <c r="J248" s="994"/>
      <c r="K248" s="963"/>
      <c r="L248" s="688"/>
      <c r="M248" s="1001" t="s">
        <v>12</v>
      </c>
      <c r="N248" s="1006"/>
      <c r="O248" s="1006"/>
      <c r="P248" s="1006"/>
      <c r="Q248" s="1006"/>
      <c r="R248" s="1006"/>
      <c r="S248" s="1006"/>
      <c r="T248" s="1006"/>
      <c r="U248" s="1005"/>
      <c r="V248" s="1006"/>
      <c r="W248" s="665"/>
      <c r="X248" s="1008"/>
      <c r="Y248" s="829"/>
      <c r="Z248" s="829" t="str">
        <f t="shared" si="4"/>
        <v>Добавить схему подключения</v>
      </c>
      <c r="AA248" s="829"/>
      <c r="AB248" s="829"/>
      <c r="AC248" s="829"/>
      <c r="AD248" s="1008"/>
      <c r="AE248" s="1008"/>
      <c r="AF248" s="1008"/>
      <c r="AG248" s="1008"/>
      <c r="AH248" s="1008"/>
      <c r="AI248" s="1008"/>
      <c r="AJ248" s="1008"/>
    </row>
    <row r="249" spans="1:36" s="990" customFormat="1" ht="15" customHeight="1">
      <c r="A249" s="1209"/>
      <c r="B249" s="1209"/>
      <c r="C249" s="1209"/>
      <c r="D249" s="964"/>
      <c r="E249" s="964"/>
      <c r="F249" s="1026"/>
      <c r="G249" s="1026"/>
      <c r="H249" s="1026"/>
      <c r="I249" s="979"/>
      <c r="J249" s="994"/>
      <c r="K249" s="963"/>
      <c r="L249" s="688"/>
      <c r="M249" s="1000" t="s">
        <v>17</v>
      </c>
      <c r="N249" s="1006"/>
      <c r="O249" s="1006"/>
      <c r="P249" s="1006"/>
      <c r="Q249" s="1006"/>
      <c r="R249" s="1006"/>
      <c r="S249" s="1006"/>
      <c r="T249" s="1006"/>
      <c r="U249" s="1005"/>
      <c r="V249" s="1006"/>
      <c r="W249" s="665"/>
      <c r="X249" s="1008"/>
      <c r="Y249" s="829"/>
      <c r="Z249" s="829" t="str">
        <f t="shared" si="4"/>
        <v>Добавить источник тепловой энергии</v>
      </c>
      <c r="AA249" s="829"/>
      <c r="AB249" s="829"/>
      <c r="AC249" s="829"/>
      <c r="AD249" s="1008"/>
      <c r="AE249" s="1008"/>
      <c r="AF249" s="1008"/>
      <c r="AG249" s="1008"/>
      <c r="AH249" s="1008"/>
      <c r="AI249" s="1008"/>
      <c r="AJ249" s="1008"/>
    </row>
    <row r="250" spans="1:36" s="990" customFormat="1" ht="15" customHeight="1">
      <c r="A250" s="1209"/>
      <c r="B250" s="1209"/>
      <c r="C250" s="964"/>
      <c r="D250" s="964"/>
      <c r="E250" s="964"/>
      <c r="F250" s="964"/>
      <c r="G250" s="969"/>
      <c r="H250" s="979"/>
      <c r="I250" s="967"/>
      <c r="J250" s="994"/>
      <c r="K250" s="968"/>
      <c r="L250" s="688"/>
      <c r="M250" s="999" t="s">
        <v>18</v>
      </c>
      <c r="N250" s="1006"/>
      <c r="O250" s="1006"/>
      <c r="P250" s="1006"/>
      <c r="Q250" s="1006"/>
      <c r="R250" s="1006"/>
      <c r="S250" s="1006"/>
      <c r="T250" s="1006"/>
      <c r="U250" s="1005"/>
      <c r="V250" s="1006"/>
      <c r="W250" s="665"/>
      <c r="X250" s="1008"/>
      <c r="Y250" s="829"/>
      <c r="Z250" s="829" t="str">
        <f t="shared" si="4"/>
        <v>Добавить наименование системы теплоснабжения</v>
      </c>
      <c r="AA250" s="829"/>
      <c r="AB250" s="829"/>
      <c r="AC250" s="829"/>
      <c r="AD250" s="1008"/>
      <c r="AE250" s="1008"/>
      <c r="AF250" s="1008"/>
      <c r="AG250" s="1008"/>
      <c r="AH250" s="1008"/>
      <c r="AI250" s="1008"/>
      <c r="AJ250" s="1008"/>
    </row>
    <row r="251" spans="1:36" s="990" customFormat="1" ht="15" customHeight="1">
      <c r="A251" s="1209"/>
      <c r="B251" s="964"/>
      <c r="C251" s="964"/>
      <c r="D251" s="964"/>
      <c r="E251" s="964"/>
      <c r="F251" s="964"/>
      <c r="G251" s="969"/>
      <c r="H251" s="979"/>
      <c r="I251" s="979"/>
      <c r="J251" s="994"/>
      <c r="K251" s="963"/>
      <c r="L251" s="688"/>
      <c r="M251" s="733" t="s">
        <v>19</v>
      </c>
      <c r="N251" s="1006"/>
      <c r="O251" s="1006"/>
      <c r="P251" s="1006"/>
      <c r="Q251" s="1006"/>
      <c r="R251" s="1006"/>
      <c r="S251" s="1006"/>
      <c r="T251" s="1006"/>
      <c r="U251" s="1005"/>
      <c r="V251" s="1006"/>
      <c r="W251" s="665"/>
      <c r="X251" s="1008"/>
      <c r="Y251" s="829"/>
      <c r="Z251" s="829" t="str">
        <f t="shared" si="4"/>
        <v>Добавить территорию действия тарифа</v>
      </c>
      <c r="AA251" s="829"/>
      <c r="AB251" s="829"/>
      <c r="AC251" s="829"/>
      <c r="AD251" s="1008"/>
      <c r="AE251" s="1008"/>
      <c r="AF251" s="1008"/>
      <c r="AG251" s="1008"/>
      <c r="AH251" s="1008"/>
      <c r="AI251" s="1008"/>
      <c r="AJ251" s="1008"/>
    </row>
    <row r="252" spans="1:36" s="989" customFormat="1" ht="15" customHeight="1">
      <c r="L252" s="492"/>
      <c r="M252" s="736" t="s">
        <v>309</v>
      </c>
      <c r="N252" s="1006"/>
      <c r="O252" s="1006"/>
      <c r="P252" s="1006"/>
      <c r="Q252" s="1006"/>
      <c r="R252" s="1006"/>
      <c r="S252" s="1006"/>
      <c r="T252" s="1006"/>
      <c r="U252" s="1005"/>
      <c r="V252" s="1006"/>
      <c r="W252" s="665"/>
      <c r="X252" s="1010"/>
      <c r="Y252" s="1010"/>
      <c r="Z252" s="1010"/>
      <c r="AA252" s="1010"/>
      <c r="AB252" s="1010"/>
      <c r="AC252" s="1010"/>
      <c r="AD252" s="1010"/>
      <c r="AE252" s="1010"/>
      <c r="AF252" s="1010"/>
      <c r="AG252" s="1010"/>
      <c r="AH252" s="1010"/>
    </row>
    <row r="253" spans="1:36" s="597" customFormat="1" ht="15" customHeight="1">
      <c r="A253" s="596"/>
      <c r="B253" s="596"/>
      <c r="C253" s="596"/>
      <c r="D253" s="596"/>
      <c r="E253" s="596"/>
      <c r="F253" s="596"/>
      <c r="G253" s="595"/>
      <c r="H253" s="596"/>
      <c r="I253" s="406"/>
      <c r="J253" s="682"/>
      <c r="K253" s="406"/>
      <c r="L253" s="598"/>
      <c r="M253" s="676"/>
      <c r="N253" s="775"/>
      <c r="O253" s="775"/>
      <c r="P253" s="775"/>
      <c r="Q253" s="775"/>
      <c r="R253" s="775"/>
      <c r="S253" s="775"/>
      <c r="T253" s="775"/>
      <c r="U253" s="680"/>
      <c r="V253" s="775"/>
      <c r="W253" s="775"/>
      <c r="X253" s="775"/>
      <c r="Y253" s="775"/>
      <c r="Z253" s="775"/>
      <c r="AA253" s="775"/>
      <c r="AB253" s="680"/>
      <c r="AC253" s="775"/>
      <c r="AD253" s="680"/>
      <c r="AE253" s="596"/>
      <c r="AF253" s="596"/>
      <c r="AG253" s="596"/>
      <c r="AH253" s="596"/>
    </row>
    <row r="254" spans="1:36" s="35" customFormat="1" ht="11.25">
      <c r="A254" s="35" t="s">
        <v>277</v>
      </c>
    </row>
    <row r="255" spans="1:36" ht="11.25"/>
    <row r="256" spans="1:36" s="13" customFormat="1" ht="15" customHeight="1">
      <c r="C256" s="167"/>
      <c r="D256" s="123"/>
      <c r="E256" s="1073"/>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6"/>
      <c r="F292" s="1086"/>
      <c r="G292" s="1086"/>
      <c r="H292" s="1086"/>
      <c r="I292" s="1091"/>
      <c r="J292" s="312"/>
      <c r="K292" s="313"/>
      <c r="M292" s="452" t="str">
        <f>IF(ISERROR(INDEX(kind_of_nameforms,MATCH(E292,kind_of_forms,0),1)),"",INDEX(kind_of_nameforms,MATCH(E292,kind_of_forms,0),1))</f>
        <v/>
      </c>
    </row>
    <row r="295" spans="1:83" s="260"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59"/>
      <c r="V295" s="35"/>
      <c r="W295" s="35"/>
    </row>
    <row r="296" spans="1:83" s="260" customFormat="1" ht="15">
      <c r="D296" s="357"/>
      <c r="E296" s="357"/>
      <c r="F296" s="357"/>
      <c r="G296" s="357"/>
      <c r="H296" s="357"/>
      <c r="I296" s="357"/>
      <c r="J296" s="357"/>
      <c r="K296" s="357"/>
      <c r="L296" s="357"/>
      <c r="U296" s="261"/>
    </row>
    <row r="297" spans="1:83" s="264" customFormat="1" ht="15" customHeight="1">
      <c r="A297" s="89"/>
      <c r="B297" s="186" t="s">
        <v>405</v>
      </c>
      <c r="C297" s="1298"/>
      <c r="D297" s="1161">
        <v>1</v>
      </c>
      <c r="E297" s="1211"/>
      <c r="F297" s="351"/>
      <c r="G297" s="188">
        <v>0</v>
      </c>
      <c r="H297" s="356"/>
      <c r="I297" s="249"/>
      <c r="J297" s="393" t="s">
        <v>520</v>
      </c>
      <c r="K297" s="155"/>
      <c r="L297" s="265"/>
      <c r="M297" s="211">
        <f>mergeValue(H297)</f>
        <v>0</v>
      </c>
      <c r="N297" s="202"/>
      <c r="O297" s="202"/>
      <c r="P297" s="211" t="str">
        <f>IF(ISERROR(MATCH(Q297,MODesc,0)),"n","y")</f>
        <v>n</v>
      </c>
      <c r="Q297" s="202"/>
      <c r="R297" s="211" t="str">
        <f>K297&amp;"("&amp;L297&amp;")"</f>
        <v>()</v>
      </c>
      <c r="S297" s="186"/>
      <c r="T297" s="186"/>
      <c r="U297" s="247"/>
      <c r="V297" s="186"/>
      <c r="W297" s="186"/>
      <c r="X297" s="186"/>
      <c r="Y297" s="263"/>
      <c r="Z297" s="263"/>
      <c r="AA297" s="226"/>
      <c r="AB297" s="226"/>
      <c r="AC297" s="226"/>
      <c r="AD297" s="226"/>
      <c r="AE297" s="226"/>
      <c r="AF297" s="226"/>
      <c r="AG297" s="226"/>
      <c r="AH297" s="226"/>
      <c r="AI297" s="226"/>
      <c r="AJ297" s="226"/>
      <c r="AK297" s="226"/>
      <c r="AL297" s="226"/>
      <c r="AM297" s="226"/>
      <c r="AN297" s="226"/>
      <c r="AO297" s="226"/>
      <c r="AP297" s="226"/>
      <c r="AQ297" s="226"/>
      <c r="AR297" s="226"/>
      <c r="AS297" s="226"/>
      <c r="AT297" s="226"/>
      <c r="AU297" s="226"/>
      <c r="AV297" s="226"/>
      <c r="AW297" s="226"/>
      <c r="AX297" s="226"/>
      <c r="AY297" s="226"/>
      <c r="AZ297" s="226"/>
      <c r="BA297" s="226"/>
      <c r="BB297" s="226"/>
      <c r="BC297" s="226"/>
      <c r="BD297" s="226"/>
      <c r="BE297" s="226"/>
      <c r="BF297" s="226"/>
      <c r="BG297" s="226"/>
      <c r="BH297" s="226"/>
      <c r="BI297" s="226"/>
      <c r="BJ297" s="226"/>
      <c r="BK297" s="226"/>
      <c r="BL297" s="226"/>
      <c r="BM297" s="226"/>
      <c r="BN297" s="226"/>
      <c r="BO297" s="226"/>
      <c r="BP297" s="226"/>
      <c r="BQ297" s="226"/>
      <c r="BR297" s="226"/>
      <c r="BS297" s="226"/>
      <c r="BT297" s="226"/>
      <c r="BU297" s="226"/>
      <c r="BV297" s="263"/>
      <c r="BW297" s="263"/>
      <c r="BX297" s="263"/>
      <c r="BY297" s="263"/>
      <c r="BZ297" s="263"/>
      <c r="CA297" s="263"/>
      <c r="CB297" s="263"/>
      <c r="CC297" s="263"/>
      <c r="CD297" s="263"/>
      <c r="CE297" s="263"/>
    </row>
    <row r="298" spans="1:83" s="264" customFormat="1" ht="15" customHeight="1">
      <c r="A298" s="89"/>
      <c r="B298" s="89"/>
      <c r="C298" s="1298"/>
      <c r="D298" s="1161"/>
      <c r="E298" s="1211"/>
      <c r="F298" s="249"/>
      <c r="G298" s="250"/>
      <c r="H298" s="155" t="s">
        <v>403</v>
      </c>
      <c r="I298" s="250"/>
      <c r="J298" s="250"/>
      <c r="K298" s="266"/>
      <c r="L298" s="265"/>
      <c r="M298" s="202"/>
      <c r="N298" s="202"/>
      <c r="O298" s="202"/>
      <c r="P298" s="202"/>
      <c r="Q298" s="211"/>
      <c r="R298" s="202"/>
      <c r="S298" s="186"/>
      <c r="T298" s="186"/>
      <c r="U298" s="247"/>
      <c r="V298" s="186"/>
      <c r="W298" s="186"/>
      <c r="X298" s="186"/>
      <c r="Y298" s="263"/>
      <c r="Z298" s="263"/>
      <c r="AA298" s="226"/>
      <c r="AB298" s="226"/>
      <c r="AC298" s="226"/>
      <c r="AD298" s="226"/>
      <c r="AE298" s="226"/>
      <c r="AF298" s="226"/>
      <c r="AG298" s="226"/>
      <c r="AH298" s="226"/>
      <c r="AI298" s="226"/>
      <c r="AJ298" s="226"/>
      <c r="AK298" s="226"/>
      <c r="AL298" s="226"/>
      <c r="AM298" s="226"/>
      <c r="AN298" s="226"/>
      <c r="AO298" s="226"/>
      <c r="AP298" s="226"/>
      <c r="AQ298" s="226"/>
      <c r="AR298" s="226"/>
      <c r="AS298" s="226"/>
      <c r="AT298" s="226"/>
      <c r="AU298" s="226"/>
      <c r="AV298" s="226"/>
      <c r="AW298" s="226"/>
      <c r="AX298" s="226"/>
      <c r="AY298" s="226"/>
      <c r="AZ298" s="226"/>
      <c r="BA298" s="226"/>
      <c r="BB298" s="226"/>
      <c r="BC298" s="226"/>
      <c r="BD298" s="226"/>
      <c r="BE298" s="226"/>
      <c r="BF298" s="226"/>
      <c r="BG298" s="226"/>
      <c r="BH298" s="226"/>
      <c r="BI298" s="226"/>
      <c r="BJ298" s="226"/>
      <c r="BK298" s="226"/>
      <c r="BL298" s="226"/>
      <c r="BM298" s="226"/>
      <c r="BN298" s="226"/>
      <c r="BO298" s="226"/>
      <c r="BP298" s="226"/>
      <c r="BQ298" s="226"/>
      <c r="BR298" s="226"/>
      <c r="BS298" s="226"/>
      <c r="BT298" s="226"/>
      <c r="BU298" s="226"/>
      <c r="BV298" s="263"/>
      <c r="BW298" s="263"/>
      <c r="BX298" s="263"/>
      <c r="BY298" s="263"/>
      <c r="BZ298" s="263"/>
      <c r="CA298" s="263"/>
      <c r="CB298" s="263"/>
      <c r="CC298" s="263"/>
      <c r="CD298" s="263"/>
      <c r="CE298" s="263"/>
    </row>
    <row r="299" spans="1:83" s="260" customFormat="1" ht="15">
      <c r="Q299" s="267"/>
      <c r="U299" s="261"/>
    </row>
    <row r="300" spans="1:83" s="260" customFormat="1" ht="15">
      <c r="A300" s="35" t="s">
        <v>406</v>
      </c>
      <c r="B300" s="35"/>
      <c r="C300" s="35"/>
      <c r="D300" s="35"/>
      <c r="E300" s="35"/>
      <c r="F300" s="35"/>
      <c r="G300" s="35"/>
      <c r="H300" s="35"/>
      <c r="I300" s="35"/>
      <c r="J300" s="35"/>
      <c r="K300" s="35"/>
      <c r="L300" s="35"/>
      <c r="M300" s="35"/>
      <c r="N300" s="35"/>
      <c r="O300" s="35"/>
      <c r="P300" s="35"/>
      <c r="Q300" s="268"/>
      <c r="R300" s="35"/>
      <c r="S300" s="35"/>
      <c r="T300" s="35"/>
      <c r="U300" s="259"/>
      <c r="V300" s="35"/>
      <c r="W300" s="35"/>
    </row>
    <row r="301" spans="1:83" s="260" customFormat="1" ht="15">
      <c r="F301" s="357"/>
      <c r="G301" s="357"/>
      <c r="H301" s="357"/>
      <c r="I301" s="357"/>
      <c r="J301" s="357"/>
      <c r="K301" s="357"/>
      <c r="L301" s="357"/>
      <c r="Q301" s="267"/>
      <c r="U301" s="261"/>
    </row>
    <row r="302" spans="1:83" s="264" customFormat="1" ht="15" customHeight="1">
      <c r="A302" s="89"/>
      <c r="B302" s="186" t="s">
        <v>405</v>
      </c>
      <c r="C302" s="1299"/>
      <c r="D302" s="248"/>
      <c r="E302" s="454"/>
      <c r="F302" s="1300"/>
      <c r="G302" s="1161">
        <v>0</v>
      </c>
      <c r="H302" s="1297"/>
      <c r="I302" s="249"/>
      <c r="J302" s="393" t="s">
        <v>520</v>
      </c>
      <c r="K302" s="155"/>
      <c r="L302" s="265"/>
      <c r="M302" s="211">
        <f>mergeValue(H302)</f>
        <v>0</v>
      </c>
      <c r="N302" s="202"/>
      <c r="O302" s="202"/>
      <c r="P302" s="202"/>
      <c r="Q302" s="202"/>
      <c r="R302" s="211" t="str">
        <f>K302&amp;"("&amp;L302&amp;")"</f>
        <v>()</v>
      </c>
      <c r="S302" s="186"/>
      <c r="T302" s="186"/>
      <c r="U302" s="247"/>
      <c r="V302" s="186"/>
      <c r="W302" s="186"/>
      <c r="X302" s="186"/>
      <c r="Y302" s="263"/>
      <c r="Z302" s="263"/>
      <c r="AA302" s="226"/>
      <c r="AB302" s="226"/>
      <c r="AC302" s="226"/>
      <c r="AD302" s="226"/>
      <c r="AE302" s="226"/>
      <c r="AF302" s="226"/>
      <c r="AG302" s="226"/>
      <c r="AH302" s="226"/>
      <c r="AI302" s="226"/>
      <c r="AJ302" s="226"/>
      <c r="AK302" s="226"/>
      <c r="AL302" s="226"/>
      <c r="AM302" s="226"/>
      <c r="AN302" s="226"/>
      <c r="AO302" s="226"/>
      <c r="AP302" s="226"/>
      <c r="AQ302" s="226"/>
      <c r="AR302" s="226"/>
      <c r="AS302" s="226"/>
      <c r="AT302" s="226"/>
      <c r="AU302" s="226"/>
      <c r="AV302" s="226"/>
      <c r="AW302" s="226"/>
      <c r="AX302" s="226"/>
      <c r="AY302" s="226"/>
      <c r="AZ302" s="226"/>
      <c r="BA302" s="226"/>
      <c r="BB302" s="226"/>
      <c r="BC302" s="226"/>
      <c r="BD302" s="226"/>
      <c r="BE302" s="226"/>
      <c r="BF302" s="226"/>
      <c r="BG302" s="226"/>
      <c r="BH302" s="226"/>
      <c r="BI302" s="226"/>
      <c r="BJ302" s="226"/>
      <c r="BK302" s="226"/>
      <c r="BL302" s="226"/>
      <c r="BM302" s="226"/>
      <c r="BN302" s="226"/>
      <c r="BO302" s="226"/>
      <c r="BP302" s="226"/>
      <c r="BQ302" s="226"/>
      <c r="BR302" s="226"/>
      <c r="BS302" s="226"/>
      <c r="BT302" s="226"/>
      <c r="BU302" s="226"/>
      <c r="BV302" s="263"/>
      <c r="BW302" s="263"/>
      <c r="BX302" s="263"/>
      <c r="BY302" s="263"/>
      <c r="BZ302" s="263"/>
      <c r="CA302" s="263"/>
      <c r="CB302" s="263"/>
      <c r="CC302" s="263"/>
      <c r="CD302" s="263"/>
      <c r="CE302" s="263"/>
    </row>
    <row r="303" spans="1:83" s="264" customFormat="1" ht="15" customHeight="1">
      <c r="A303" s="89"/>
      <c r="B303" s="89"/>
      <c r="C303" s="1299"/>
      <c r="D303" s="248"/>
      <c r="E303" s="454"/>
      <c r="F303" s="1300"/>
      <c r="G303" s="1161"/>
      <c r="H303" s="1297"/>
      <c r="I303" s="250"/>
      <c r="J303" s="250"/>
      <c r="K303" s="155" t="s">
        <v>4</v>
      </c>
      <c r="L303" s="265"/>
      <c r="M303" s="202"/>
      <c r="N303" s="202"/>
      <c r="O303" s="202"/>
      <c r="P303" s="202"/>
      <c r="Q303" s="211"/>
      <c r="R303" s="202"/>
      <c r="S303" s="186"/>
      <c r="T303" s="186"/>
      <c r="U303" s="247"/>
      <c r="V303" s="186"/>
      <c r="W303" s="186"/>
      <c r="X303" s="186"/>
      <c r="Y303" s="263"/>
      <c r="Z303" s="263"/>
      <c r="AA303" s="226"/>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226"/>
      <c r="BE303" s="226"/>
      <c r="BF303" s="226"/>
      <c r="BG303" s="226"/>
      <c r="BH303" s="226"/>
      <c r="BI303" s="226"/>
      <c r="BJ303" s="226"/>
      <c r="BK303" s="226"/>
      <c r="BL303" s="226"/>
      <c r="BM303" s="226"/>
      <c r="BN303" s="226"/>
      <c r="BO303" s="226"/>
      <c r="BP303" s="226"/>
      <c r="BQ303" s="226"/>
      <c r="BR303" s="226"/>
      <c r="BS303" s="226"/>
      <c r="BT303" s="226"/>
      <c r="BU303" s="226"/>
      <c r="BV303" s="263"/>
      <c r="BW303" s="263"/>
      <c r="BX303" s="263"/>
      <c r="BY303" s="263"/>
      <c r="BZ303" s="263"/>
      <c r="CA303" s="263"/>
      <c r="CB303" s="263"/>
      <c r="CC303" s="263"/>
      <c r="CD303" s="263"/>
      <c r="CE303" s="263"/>
    </row>
    <row r="304" spans="1:83" s="260" customFormat="1" ht="15">
      <c r="Q304" s="267"/>
      <c r="U304" s="261"/>
    </row>
    <row r="305" spans="1:83" s="260" customFormat="1" ht="15">
      <c r="A305" s="35" t="s">
        <v>407</v>
      </c>
      <c r="B305" s="35"/>
      <c r="C305" s="35"/>
      <c r="D305" s="35"/>
      <c r="E305" s="35"/>
      <c r="F305" s="35"/>
      <c r="G305" s="35"/>
      <c r="H305" s="35"/>
      <c r="I305" s="35"/>
      <c r="J305" s="35"/>
      <c r="K305" s="35"/>
      <c r="L305" s="35"/>
      <c r="M305" s="35"/>
      <c r="N305" s="35"/>
      <c r="O305" s="35"/>
      <c r="P305" s="35"/>
      <c r="Q305" s="268"/>
      <c r="R305" s="35"/>
      <c r="S305" s="35"/>
      <c r="T305" s="35"/>
      <c r="U305" s="259"/>
      <c r="V305" s="35"/>
      <c r="W305" s="35"/>
    </row>
    <row r="306" spans="1:83" s="260" customFormat="1" ht="15">
      <c r="Q306" s="267"/>
      <c r="U306" s="261"/>
    </row>
    <row r="307" spans="1:83" s="264" customFormat="1" ht="15" customHeight="1">
      <c r="A307" s="89"/>
      <c r="B307" s="186" t="s">
        <v>405</v>
      </c>
      <c r="C307" s="397"/>
      <c r="D307" s="260"/>
      <c r="E307" s="455"/>
      <c r="F307" s="260"/>
      <c r="G307" s="260"/>
      <c r="H307" s="260"/>
      <c r="I307" s="220"/>
      <c r="J307" s="188">
        <v>0</v>
      </c>
      <c r="K307" s="396"/>
      <c r="L307" s="246"/>
      <c r="M307" s="211">
        <f>mergeValue(H307)</f>
        <v>0</v>
      </c>
      <c r="N307" s="202"/>
      <c r="O307" s="202"/>
      <c r="P307" s="202"/>
      <c r="Q307" s="202"/>
      <c r="R307" s="211" t="str">
        <f>K307&amp;" ("&amp;L307&amp;")"</f>
        <v xml:space="preserve"> ()</v>
      </c>
      <c r="S307" s="186"/>
      <c r="T307" s="186"/>
      <c r="U307" s="247"/>
      <c r="V307" s="186"/>
      <c r="W307" s="186"/>
      <c r="X307" s="186"/>
      <c r="Y307" s="263"/>
      <c r="Z307" s="263"/>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6"/>
      <c r="AY307" s="226"/>
      <c r="AZ307" s="226"/>
      <c r="BA307" s="226"/>
      <c r="BB307" s="226"/>
      <c r="BC307" s="226"/>
      <c r="BD307" s="226"/>
      <c r="BE307" s="226"/>
      <c r="BF307" s="226"/>
      <c r="BG307" s="226"/>
      <c r="BH307" s="226"/>
      <c r="BI307" s="226"/>
      <c r="BJ307" s="226"/>
      <c r="BK307" s="226"/>
      <c r="BL307" s="226"/>
      <c r="BM307" s="226"/>
      <c r="BN307" s="226"/>
      <c r="BO307" s="226"/>
      <c r="BP307" s="226"/>
      <c r="BQ307" s="226"/>
      <c r="BR307" s="226"/>
      <c r="BS307" s="226"/>
      <c r="BT307" s="226"/>
      <c r="BU307" s="226"/>
      <c r="BV307" s="263"/>
      <c r="BW307" s="263"/>
      <c r="BX307" s="263"/>
      <c r="BY307" s="263"/>
      <c r="BZ307" s="263"/>
      <c r="CA307" s="263"/>
      <c r="CB307" s="263"/>
      <c r="CC307" s="263"/>
      <c r="CD307" s="263"/>
      <c r="CE307" s="263"/>
    </row>
    <row r="309" spans="1:83" ht="11.25"/>
    <row r="310" spans="1:83" s="35" customFormat="1" ht="11.25">
      <c r="A310" s="35" t="s">
        <v>453</v>
      </c>
    </row>
    <row r="311" spans="1:83" ht="11.25"/>
    <row r="312" spans="1:83" s="36" customFormat="1" ht="20.100000000000001" customHeight="1">
      <c r="A312" s="97"/>
      <c r="B312" s="186"/>
      <c r="C312" s="86"/>
      <c r="D312" s="187"/>
      <c r="E312" s="290"/>
      <c r="F312" s="287"/>
      <c r="G312" s="291"/>
      <c r="I312" s="211"/>
      <c r="J312" s="211"/>
    </row>
    <row r="313" spans="1:83" ht="11.25"/>
    <row r="314" spans="1:83" ht="11.25"/>
    <row r="315" spans="1:83" s="35" customFormat="1" ht="11.25">
      <c r="A315" s="35" t="s">
        <v>468</v>
      </c>
    </row>
    <row r="316" spans="1:83" ht="11.25"/>
    <row r="317" spans="1:83" s="36" customFormat="1" ht="20.100000000000001" customHeight="1">
      <c r="A317" s="284"/>
      <c r="B317" s="186"/>
      <c r="C317" s="86"/>
      <c r="D317" s="187"/>
      <c r="E317" s="294"/>
      <c r="F317" s="293" t="s">
        <v>458</v>
      </c>
      <c r="G317" s="293" t="s">
        <v>458</v>
      </c>
      <c r="H317" s="312"/>
      <c r="I317" s="211"/>
      <c r="K317" s="211"/>
      <c r="L317" s="211"/>
    </row>
    <row r="318" spans="1:83" ht="11.25"/>
    <row r="319" spans="1:83" ht="11.25"/>
    <row r="320" spans="1:83" s="35" customFormat="1" ht="11.25">
      <c r="A320" s="35" t="s">
        <v>469</v>
      </c>
    </row>
    <row r="321" spans="1:12" ht="11.25"/>
    <row r="322" spans="1:12" s="36" customFormat="1" ht="20.100000000000001" customHeight="1">
      <c r="A322" s="284"/>
      <c r="B322" s="186"/>
      <c r="C322" s="86"/>
      <c r="D322" s="187"/>
      <c r="E322" s="294"/>
      <c r="F322" s="293" t="s">
        <v>458</v>
      </c>
      <c r="G322" s="412"/>
      <c r="H322" s="293" t="s">
        <v>458</v>
      </c>
      <c r="I322" s="211"/>
      <c r="K322" s="211"/>
      <c r="L322" s="211"/>
    </row>
    <row r="323" spans="1:12" ht="11.25"/>
    <row r="324" spans="1:12" ht="11.25"/>
    <row r="325" spans="1:12" s="35" customFormat="1" ht="11.25">
      <c r="A325" s="35" t="s">
        <v>470</v>
      </c>
    </row>
    <row r="326" spans="1:12" ht="11.25"/>
    <row r="327" spans="1:12" s="36" customFormat="1" ht="20.100000000000001" customHeight="1">
      <c r="A327" s="284"/>
      <c r="B327" s="186"/>
      <c r="C327" s="86"/>
      <c r="D327" s="187"/>
      <c r="E327" s="301">
        <f>E326</f>
        <v>0</v>
      </c>
      <c r="F327" s="293" t="s">
        <v>458</v>
      </c>
      <c r="G327" s="412"/>
      <c r="H327" s="293" t="s">
        <v>458</v>
      </c>
      <c r="I327" s="211"/>
      <c r="K327" s="211"/>
      <c r="L327" s="211"/>
    </row>
    <row r="328" spans="1:12" s="36" customFormat="1" ht="14.25">
      <c r="A328" s="284"/>
      <c r="B328" s="186"/>
      <c r="C328" s="86"/>
      <c r="D328" s="101"/>
      <c r="E328" s="302"/>
      <c r="F328" s="303"/>
      <c r="G328"/>
      <c r="H328" s="303"/>
      <c r="I328" s="211"/>
      <c r="K328" s="211"/>
      <c r="L328" s="211"/>
    </row>
    <row r="330" spans="1:12" s="35" customFormat="1" ht="11.25">
      <c r="A330" s="35" t="s">
        <v>471</v>
      </c>
    </row>
    <row r="331" spans="1:12" ht="11.25"/>
    <row r="332" spans="1:12" s="36" customFormat="1" ht="20.100000000000001" customHeight="1">
      <c r="A332" s="284"/>
      <c r="B332" s="186"/>
      <c r="C332" s="86"/>
      <c r="D332" s="187"/>
      <c r="E332" s="301">
        <f>E331</f>
        <v>0</v>
      </c>
      <c r="F332" s="293" t="s">
        <v>458</v>
      </c>
      <c r="G332" s="304"/>
      <c r="H332" s="293" t="s">
        <v>458</v>
      </c>
      <c r="I332" s="211"/>
      <c r="K332" s="211"/>
      <c r="L332" s="211"/>
    </row>
    <row r="335" spans="1:12" s="35" customFormat="1" ht="17.100000000000001" customHeight="1">
      <c r="A335" s="35" t="s">
        <v>508</v>
      </c>
    </row>
    <row r="337" spans="1:20" s="190" customFormat="1" ht="409.5">
      <c r="A337" s="1207">
        <v>1</v>
      </c>
      <c r="B337" s="213"/>
      <c r="C337" s="213"/>
      <c r="D337" s="213"/>
      <c r="F337" s="333" t="str">
        <f>"2." &amp;mergeValue(A337)</f>
        <v>2.1</v>
      </c>
      <c r="G337" s="415" t="s">
        <v>495</v>
      </c>
      <c r="H337" s="315"/>
      <c r="I337" s="196" t="s">
        <v>591</v>
      </c>
      <c r="J337" s="332"/>
      <c r="K337" s="213"/>
      <c r="L337" s="213"/>
      <c r="M337" s="213"/>
      <c r="N337" s="213"/>
      <c r="O337" s="213"/>
      <c r="P337" s="213"/>
      <c r="Q337" s="213"/>
      <c r="R337" s="213"/>
      <c r="S337" s="213"/>
      <c r="T337" s="213"/>
    </row>
    <row r="338" spans="1:20" s="190" customFormat="1" ht="90">
      <c r="A338" s="1207"/>
      <c r="B338" s="213"/>
      <c r="C338" s="213"/>
      <c r="D338" s="213"/>
      <c r="F338" s="333" t="str">
        <f>"3." &amp;mergeValue(A338)</f>
        <v>3.1</v>
      </c>
      <c r="G338" s="415" t="s">
        <v>496</v>
      </c>
      <c r="H338" s="315"/>
      <c r="I338" s="196" t="s">
        <v>589</v>
      </c>
      <c r="J338" s="332"/>
      <c r="K338" s="213"/>
      <c r="L338" s="213"/>
      <c r="M338" s="213"/>
      <c r="N338" s="213"/>
      <c r="O338" s="213"/>
      <c r="P338" s="213"/>
      <c r="Q338" s="213"/>
      <c r="R338" s="213"/>
      <c r="S338" s="213"/>
      <c r="T338" s="213"/>
    </row>
    <row r="339" spans="1:20" s="190" customFormat="1" ht="45">
      <c r="A339" s="1207"/>
      <c r="B339" s="213"/>
      <c r="C339" s="213"/>
      <c r="D339" s="213"/>
      <c r="F339" s="333" t="str">
        <f>"4."&amp;mergeValue(A339)</f>
        <v>4.1</v>
      </c>
      <c r="G339" s="415" t="s">
        <v>497</v>
      </c>
      <c r="H339" s="316" t="s">
        <v>458</v>
      </c>
      <c r="I339" s="196"/>
      <c r="J339" s="332"/>
      <c r="K339" s="213"/>
      <c r="L339" s="213"/>
      <c r="M339" s="213"/>
      <c r="N339" s="213"/>
      <c r="O339" s="213"/>
      <c r="P339" s="213"/>
      <c r="Q339" s="213"/>
      <c r="R339" s="213"/>
      <c r="S339" s="213"/>
      <c r="T339" s="213"/>
    </row>
    <row r="340" spans="1:20" s="190" customFormat="1" ht="101.25">
      <c r="A340" s="1207"/>
      <c r="B340" s="1207">
        <v>1</v>
      </c>
      <c r="C340" s="340"/>
      <c r="D340" s="340"/>
      <c r="F340" s="333" t="str">
        <f>"4."&amp;mergeValue(A340) &amp;"."&amp;mergeValue(B340)</f>
        <v>4.1.1</v>
      </c>
      <c r="G340" s="322" t="s">
        <v>593</v>
      </c>
      <c r="H340" s="315" t="str">
        <f>IF(region_name="","",region_name)</f>
        <v>Ростовская область</v>
      </c>
      <c r="I340" s="196" t="s">
        <v>500</v>
      </c>
      <c r="J340" s="332"/>
      <c r="K340" s="213"/>
      <c r="L340" s="213"/>
      <c r="M340" s="213"/>
      <c r="N340" s="213"/>
      <c r="O340" s="213"/>
      <c r="P340" s="213"/>
      <c r="Q340" s="213"/>
      <c r="R340" s="213"/>
      <c r="S340" s="213"/>
      <c r="T340" s="213"/>
    </row>
    <row r="341" spans="1:20" s="190" customFormat="1" ht="191.25">
      <c r="A341" s="1207"/>
      <c r="B341" s="1207"/>
      <c r="C341" s="1207">
        <v>1</v>
      </c>
      <c r="D341" s="340"/>
      <c r="F341" s="333" t="str">
        <f>"4."&amp;mergeValue(A341) &amp;"."&amp;mergeValue(B341)&amp;"."&amp;mergeValue(C341)</f>
        <v>4.1.1.1</v>
      </c>
      <c r="G341" s="339" t="s">
        <v>498</v>
      </c>
      <c r="H341" s="315"/>
      <c r="I341" s="196" t="s">
        <v>501</v>
      </c>
      <c r="J341" s="332"/>
      <c r="K341" s="213"/>
      <c r="L341" s="213"/>
      <c r="M341" s="213"/>
      <c r="N341" s="213"/>
      <c r="O341" s="213"/>
      <c r="P341" s="213"/>
      <c r="Q341" s="213"/>
      <c r="R341" s="213"/>
      <c r="S341" s="213"/>
      <c r="T341" s="213"/>
    </row>
    <row r="342" spans="1:20" s="190" customFormat="1" ht="33.75" customHeight="1">
      <c r="A342" s="1207"/>
      <c r="B342" s="1207"/>
      <c r="C342" s="1207"/>
      <c r="D342" s="340">
        <v>1</v>
      </c>
      <c r="F342" s="333" t="str">
        <f>"4."&amp;mergeValue(A342) &amp;"."&amp;mergeValue(B342)&amp;"."&amp;mergeValue(C342)&amp;"."&amp;mergeValue(D342)</f>
        <v>4.1.1.1.1</v>
      </c>
      <c r="G342" s="418" t="s">
        <v>499</v>
      </c>
      <c r="H342" s="315"/>
      <c r="I342" s="1208" t="s">
        <v>592</v>
      </c>
      <c r="J342" s="332"/>
      <c r="K342" s="213"/>
      <c r="L342" s="213"/>
      <c r="M342" s="213"/>
      <c r="N342" s="213"/>
      <c r="O342" s="213"/>
      <c r="P342" s="213"/>
      <c r="Q342" s="213"/>
      <c r="R342" s="213"/>
      <c r="S342" s="213"/>
      <c r="T342" s="213"/>
    </row>
    <row r="343" spans="1:20" s="190" customFormat="1" ht="18.75">
      <c r="A343" s="1207"/>
      <c r="B343" s="1207"/>
      <c r="C343" s="1207"/>
      <c r="D343" s="340"/>
      <c r="F343" s="422"/>
      <c r="G343" s="423" t="s">
        <v>4</v>
      </c>
      <c r="H343" s="424"/>
      <c r="I343" s="1208"/>
      <c r="J343" s="332"/>
      <c r="K343" s="213"/>
      <c r="L343" s="213"/>
      <c r="M343" s="213"/>
      <c r="N343" s="213"/>
      <c r="O343" s="213"/>
      <c r="P343" s="213"/>
      <c r="Q343" s="213"/>
      <c r="R343" s="213"/>
      <c r="S343" s="213"/>
      <c r="T343" s="213"/>
    </row>
    <row r="344" spans="1:20" s="190" customFormat="1" ht="18.75">
      <c r="A344" s="1207"/>
      <c r="B344" s="1207"/>
      <c r="C344" s="340"/>
      <c r="D344" s="340"/>
      <c r="F344" s="336"/>
      <c r="G344" s="149" t="s">
        <v>403</v>
      </c>
      <c r="H344" s="337"/>
      <c r="I344" s="338"/>
      <c r="J344" s="332"/>
      <c r="K344" s="213"/>
      <c r="L344" s="213"/>
      <c r="M344" s="213"/>
      <c r="N344" s="213"/>
      <c r="O344" s="213"/>
      <c r="P344" s="213"/>
      <c r="Q344" s="213"/>
      <c r="R344" s="213"/>
      <c r="S344" s="213"/>
      <c r="T344" s="213"/>
    </row>
    <row r="345" spans="1:20" s="190" customFormat="1" ht="18.75">
      <c r="A345" s="1207"/>
      <c r="B345" s="213"/>
      <c r="C345" s="213"/>
      <c r="D345" s="213"/>
      <c r="F345" s="336"/>
      <c r="G345" s="155" t="s">
        <v>507</v>
      </c>
      <c r="H345" s="337"/>
      <c r="I345" s="338"/>
      <c r="J345" s="332"/>
      <c r="K345" s="213"/>
      <c r="L345" s="213"/>
      <c r="M345" s="213"/>
      <c r="N345" s="213"/>
      <c r="O345" s="213"/>
      <c r="P345" s="213"/>
      <c r="Q345" s="213"/>
      <c r="R345" s="213"/>
      <c r="S345" s="213"/>
      <c r="T345" s="213"/>
    </row>
    <row r="346" spans="1:20" s="190" customFormat="1" ht="18.75">
      <c r="A346" s="213"/>
      <c r="B346" s="213"/>
      <c r="C346" s="213"/>
      <c r="D346" s="213"/>
      <c r="F346" s="336"/>
      <c r="G346" s="165" t="s">
        <v>506</v>
      </c>
      <c r="H346" s="337"/>
      <c r="I346" s="338"/>
      <c r="J346" s="332"/>
      <c r="K346" s="213"/>
      <c r="L346" s="213"/>
      <c r="M346" s="213"/>
      <c r="N346" s="213"/>
      <c r="O346" s="213"/>
      <c r="P346" s="213"/>
      <c r="Q346" s="213"/>
      <c r="R346" s="213"/>
      <c r="S346" s="213"/>
      <c r="T346" s="213"/>
    </row>
  </sheetData>
  <sheetProtection formatColumns="0" formatRows="0"/>
  <dataConsolidate/>
  <mergeCells count="305">
    <mergeCell ref="W149:W151"/>
    <mergeCell ref="A193:A204"/>
    <mergeCell ref="B194:B203"/>
    <mergeCell ref="C195:C202"/>
    <mergeCell ref="J243:J246"/>
    <mergeCell ref="J225:J228"/>
    <mergeCell ref="I224:I229"/>
    <mergeCell ref="W244:W246"/>
    <mergeCell ref="R244:R245"/>
    <mergeCell ref="S244:S245"/>
    <mergeCell ref="T244:T245"/>
    <mergeCell ref="U244:U245"/>
    <mergeCell ref="O238:V238"/>
    <mergeCell ref="O239:V239"/>
    <mergeCell ref="O240:V240"/>
    <mergeCell ref="O241:V241"/>
    <mergeCell ref="O242:V242"/>
    <mergeCell ref="O243:V243"/>
    <mergeCell ref="T226:T227"/>
    <mergeCell ref="W226:W228"/>
    <mergeCell ref="U226:U227"/>
    <mergeCell ref="E107:E114"/>
    <mergeCell ref="A103:A118"/>
    <mergeCell ref="B104:B117"/>
    <mergeCell ref="C105:C116"/>
    <mergeCell ref="D106:D114"/>
    <mergeCell ref="A143:A156"/>
    <mergeCell ref="A179:A188"/>
    <mergeCell ref="B180:B187"/>
    <mergeCell ref="C181:C186"/>
    <mergeCell ref="D182:D185"/>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L197:L200"/>
    <mergeCell ref="M197:M200"/>
    <mergeCell ref="N197:N200"/>
    <mergeCell ref="O197:O199"/>
    <mergeCell ref="P197:P199"/>
    <mergeCell ref="Q197:Q199"/>
    <mergeCell ref="R197:R199"/>
    <mergeCell ref="S197:S198"/>
    <mergeCell ref="T197:T198"/>
    <mergeCell ref="BF91:BF93"/>
    <mergeCell ref="Z109:Z111"/>
    <mergeCell ref="W55:W57"/>
    <mergeCell ref="W73:W75"/>
    <mergeCell ref="O106:AA106"/>
    <mergeCell ref="O107:AA107"/>
    <mergeCell ref="O108:AA108"/>
    <mergeCell ref="U73:U74"/>
    <mergeCell ref="AG197:AG201"/>
    <mergeCell ref="V197:V198"/>
    <mergeCell ref="AB197:AB198"/>
    <mergeCell ref="AC197:AC198"/>
    <mergeCell ref="AD197:AD198"/>
    <mergeCell ref="AE197:AE198"/>
    <mergeCell ref="U197:U198"/>
    <mergeCell ref="O182:W182"/>
    <mergeCell ref="T131:T132"/>
    <mergeCell ref="O148:V148"/>
    <mergeCell ref="T149:T150"/>
    <mergeCell ref="R149:R150"/>
    <mergeCell ref="U149:U150"/>
    <mergeCell ref="O146:V146"/>
    <mergeCell ref="O128:V128"/>
    <mergeCell ref="O130:V13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C69:C78"/>
    <mergeCell ref="J109:J112"/>
    <mergeCell ref="F90:F93"/>
    <mergeCell ref="J90:J93"/>
    <mergeCell ref="O163:V163"/>
    <mergeCell ref="O164:V164"/>
    <mergeCell ref="O165:V165"/>
    <mergeCell ref="O166:V166"/>
    <mergeCell ref="S149:S150"/>
    <mergeCell ref="O161:V161"/>
    <mergeCell ref="O162:V162"/>
    <mergeCell ref="F166:F169"/>
    <mergeCell ref="I165:I170"/>
    <mergeCell ref="J166:J169"/>
    <mergeCell ref="F148:F151"/>
    <mergeCell ref="I147:I152"/>
    <mergeCell ref="J148:J151"/>
    <mergeCell ref="O103:AA103"/>
    <mergeCell ref="O104:AA104"/>
    <mergeCell ref="O105:AA105"/>
    <mergeCell ref="U131:U132"/>
    <mergeCell ref="S131:S132"/>
    <mergeCell ref="W131:W133"/>
    <mergeCell ref="Y109:Y111"/>
    <mergeCell ref="O125:V125"/>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A49:A62"/>
    <mergeCell ref="B50:B61"/>
    <mergeCell ref="C51:C60"/>
    <mergeCell ref="D52:D59"/>
    <mergeCell ref="A337:A345"/>
    <mergeCell ref="C341:C343"/>
    <mergeCell ref="I342:I343"/>
    <mergeCell ref="H302:H303"/>
    <mergeCell ref="B340:B344"/>
    <mergeCell ref="C297:C298"/>
    <mergeCell ref="C302:C303"/>
    <mergeCell ref="F302:F303"/>
    <mergeCell ref="G302:G303"/>
    <mergeCell ref="I88:I95"/>
    <mergeCell ref="G109:G112"/>
    <mergeCell ref="F108:F113"/>
    <mergeCell ref="I108:I113"/>
    <mergeCell ref="A238:A251"/>
    <mergeCell ref="B239:B250"/>
    <mergeCell ref="C240:C249"/>
    <mergeCell ref="D241:D248"/>
    <mergeCell ref="E242:E247"/>
    <mergeCell ref="I242:I247"/>
    <mergeCell ref="F243:F246"/>
    <mergeCell ref="S73:S74"/>
    <mergeCell ref="T73:T74"/>
    <mergeCell ref="D70:D77"/>
    <mergeCell ref="E71:E76"/>
    <mergeCell ref="A85:A98"/>
    <mergeCell ref="B86:B97"/>
    <mergeCell ref="C87:C96"/>
    <mergeCell ref="D88:D95"/>
    <mergeCell ref="E89:E94"/>
    <mergeCell ref="AA91:AA92"/>
    <mergeCell ref="AB91:AB92"/>
    <mergeCell ref="D196:D201"/>
    <mergeCell ref="E197:E20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70:V70"/>
    <mergeCell ref="O71:V71"/>
    <mergeCell ref="O72:V72"/>
    <mergeCell ref="R131:R132"/>
    <mergeCell ref="R73:R74"/>
    <mergeCell ref="BA91:BA92"/>
    <mergeCell ref="BB91:BB92"/>
    <mergeCell ref="BC91:BC92"/>
    <mergeCell ref="BD91:BD92"/>
    <mergeCell ref="O85:BE85"/>
    <mergeCell ref="O86:BE86"/>
    <mergeCell ref="O87:BE87"/>
    <mergeCell ref="O88:BE88"/>
    <mergeCell ref="O89:BE89"/>
    <mergeCell ref="O90:BE90"/>
    <mergeCell ref="AT91:AT92"/>
    <mergeCell ref="AU91:AU92"/>
    <mergeCell ref="AV91:AV92"/>
    <mergeCell ref="AW91:AW92"/>
    <mergeCell ref="AM91:AM92"/>
    <mergeCell ref="AN91:AN92"/>
    <mergeCell ref="AO91:AO92"/>
    <mergeCell ref="AP91:AP92"/>
    <mergeCell ref="AF91:AF92"/>
    <mergeCell ref="AG91:AG92"/>
    <mergeCell ref="AH91:AH92"/>
    <mergeCell ref="AI91:AI92"/>
    <mergeCell ref="Y91:Y92"/>
    <mergeCell ref="Z91:Z92"/>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XN85:WXN91 WWE49:WWE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LB85:LB91 UX85:UX91 AET85:AET91 AOP85:AOP91 AYL85:AYL91 BIH85:BIH91 BSD85:BSD91 CBZ85:CBZ91 CLV85:CLV91 CVR85:CVR91 DFN85:DFN91 DPJ85:DPJ91 DZF85:DZF91 EJB85:EJB91 ESX85:ESX91 FCT85:FCT91 FMP85:FMP91 FWL85:FWL91 GGH85:GGH91 GQD85:GQD91 GZZ85:GZZ91 HJV85:HJV91 HTR85:HTR91 IDN85:IDN91 INJ85:INJ91 IXF85:IXF91 JHB85:JHB91 JQX85:JQX91 KAT85:KAT91 KKP85:KKP91 KUL85:KUL91 LEH85:LEH91 LOD85:LOD91 LXZ85:LXZ91 MHV85:MHV91 MRR85:MRR91 NBN85:NBN91 NLJ85:NLJ91 NVF85:NVF91 OFB85:OFB91 OOX85:OOX91 OYT85:OYT91 PIP85:PIP91 PSL85:PSL91 QCH85:QCH91 QMD85:QMD91 QVZ85:QVZ91 RFV85:RFV91 RPR85:RPR91 RZN85:RZN91 SJJ85:SJJ91 STF85:STF91 TDB85:TDB91 TMX85:TMX91 TWT85:TWT91 UGP85:UGP91 UQL85:UQL91 VAH85:VAH91 VKD85:VKD91 VTZ85:VTZ91 WDV85:WDV91 WNR85:WNR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91 V91 AC91 AJ91 AQ91 AX91">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MG55 WMF183 WWC55 WMQ197 WWM197 Q211 WWB183 VIX120 WMG37 WNP91:WNP92 WMG149 WWC37 WMG73 WWC73 WMG131 WXL91:WXL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JO55 TK55 ADG55 ANC55 AWY55 BGU55 BQQ55 CAM55 CKI55 CUE55 DEA55 DNW55 DXS55 EHO55 ERK55 FBG55 FLC55 FUY55 GEU55 GOQ55 GYM55 HII55 HSE55 ICA55 ILW55 IVS55 JFO55 JPK55 JZG55 KJC55 KSY55 LCU55 LMQ55 LWM55 MGI55 MQE55 NAA55 NJW55 NTS55 ODO55 ONK55 OXG55 PHC55 PQY55 QAU55 QKQ55 QUM55 REI55 ROE55 RYA55 SHW55 SRS55 TBO55 TLK55 TVG55 UFC55 UOY55 UYU55 VIQ55 VSM55 WCI55 WME55 WWA55 JQ55 TM55 ADI55 ANE55 AXA55 BGW55 BQS55 CAO55 CKK55 CUG55 DEC55 DNY55 DXU55 EHQ55 ERM55 FBI55 FLE55 FVA55 GEW55 GOS55 GYO55 HIK55 HSG55 ICC55 ILY55 IVU55 JFQ55 JPM55 JZI55 KJE55 KTA55 LCW55 LMS55 LWO55 MGK55 MQG55 NAC55 NJY55 NTU55 ODQ55 ONM55 OXI55 PHE55 PRA55 QAW55 QKS55 QUO55 REK55 ROG55 RYC55 SHY55 SRU55 TBQ55 TLM55 TVI55 UFE55 UPA55 UYW55 VIS55 VSO55 WCK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KX91:KX92 UT91:UT92 AEP91:AEP92 AOL91:AOL92 AYH91:AYH92 BID91:BID92 BRZ91:BRZ92 CBV91:CBV92 CLR91:CLR92 CVN91:CVN92 DFJ91:DFJ92 DPF91:DPF92 DZB91:DZB92 EIX91:EIX92 EST91:EST92 FCP91:FCP92 FML91:FML92 FWH91:FWH92 GGD91:GGD92 GPZ91:GPZ92 GZV91:GZV92 HJR91:HJR92 HTN91:HTN92 IDJ91:IDJ92 INF91:INF92 IXB91:IXB92 JGX91:JGX92 JQT91:JQT92 KAP91:KAP92 KKL91:KKL92 KUH91:KUH92 LED91:LED92 LNZ91:LNZ92 LXV91:LXV92 MHR91:MHR92 MRN91:MRN92 NBJ91:NBJ92 NLF91:NLF92 NVB91:NVB92 OEX91:OEX92 OOT91:OOT92 OYP91:OYP92 PIL91:PIL92 PSH91:PSH92 QCD91:QCD92 QLZ91:QLZ92 QVV91:QVV92 RFR91:RFR92 RPN91:RPN92 RZJ91:RZJ92 SJF91:SJF92 STB91:STB92 TCX91:TCX92 TMT91:TMT92 TWP91:TWP92 UGL91:UGL92 UQH91:UQH92 VAD91:VAD92 VJZ91:VJZ92 VTV91:VTV92 WDR91:WDR92 WNN91:WNN92 WXJ91:WXJ92 KZ91:KZ92 UV91:UV92 AER91:AER92 AON91:AON92 AYJ91:AYJ92 BIF91:BIF92 BSB91:BSB92 CBX91:CBX92 CLT91:CLT92 CVP91:CVP92 DFL91:DFL92 DPH91:DPH92 DZD91:DZD92 EIZ91:EIZ92 ESV91:ESV92 FCR91:FCR92 FMN91:FMN92 FWJ91:FWJ92 GGF91:GGF92 GQB91:GQB92 GZX91:GZX92 HJT91:HJT92 HTP91:HTP92 IDL91:IDL92 INH91:INH92 IXD91:IXD92 JGZ91:JGZ92 JQV91:JQV92 KAR91:KAR92 KKN91:KKN92 KUJ91:KUJ92 LEF91:LEF92 LOB91:LOB92 LXX91:LXX92 MHT91:MHT92 MRP91:MRP92 NBL91:NBL92 NLH91:NLH92 NVD91:NVD92 OEZ91:OEZ92 OOV91:OOV92 OYR91:OYR92 PIN91:PIN92 PSJ91:PSJ92 QCF91:QCF92 QMB91:QMB92 QVX91:QVX92 RFT91:RFT92 RPP91:RPP92 RZL91:RZL92 SJH91:SJH92 STD91:STD92 TCZ91:TCZ92 TMV91:TMV92 TWR91:TWR92 UGN91:UGN92 UQJ91:UQJ92 VAF91:VAF92 VKB91:VKB92 VTX91:VTX92 WDT91:WDT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U55 Z120 Z109:Z110 U167 V183 U91:U92 Z91:Z92 AB91:AB92 AG91:AG92 AI91:AI92 AN91:AN92 AP91:AP92 AU91:AU92 AW91:AW92 BB91:BB92 BD91:BD9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NM91:WNM92 WXI91:WXI92 WMF37 WMF73 WWB37 WWB73 WMK109:WMK110 WWG109:WWG110 WMF55 I292 WWG120 J268:L268 WWB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JN55 TJ55 ADF55 ANB55 AWX55 BGT55 BQP55 CAL55 CKH55 CUD55 DDZ55 DNV55 DXR55 EHN55 ERJ55 FBF55 FLB55 FUX55 GET55 GOP55 GYL55 HIH55 HSD55 IBZ55 ILV55 IVR55 JFN55 JPJ55 JZF55 KJB55 KSX55 LCT55 LMP55 LWL55 MGH55 MQD55 MZZ55 NJV55 NTR55 ODN55 ONJ55 OXF55 PHB55 PQX55 QAT55 QKP55 QUL55 REH55 ROD55 RXZ55 SHV55 SRR55 TBN55 TLJ55 TVF55 UFB55 UOX55 UYT55 VIP55 VSL55 WCH55 WMD55 WVZ55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KY91:KY92 UU91:UU92 AEQ91:AEQ92 AOM91:AOM92 AYI91:AYI92 BIE91:BIE92 BSA91:BSA92 CBW91:CBW92 CLS91:CLS92 CVO91:CVO92 DFK91:DFK92 DPG91:DPG92 DZC91:DZC92 EIY91:EIY92 ESU91:ESU92 FCQ91:FCQ92 FMM91:FMM92 FWI91:FWI92 GGE91:GGE92 GQA91:GQA92 GZW91:GZW92 HJS91:HJS92 HTO91:HTO92 IDK91:IDK92 ING91:ING92 IXC91:IXC92 JGY91:JGY92 JQU91:JQU92 KAQ91:KAQ92 KKM91:KKM92 KUI91:KUI92 LEE91:LEE92 LOA91:LOA92 LXW91:LXW92 MHS91:MHS92 MRO91:MRO92 NBK91:NBK92 NLG91:NLG92 NVC91:NVC92 OEY91:OEY92 OOU91:OOU92 OYQ91:OYQ92 PIM91:PIM92 PSI91:PSI92 QCE91:QCE92 QMA91:QMA92 QVW91:QVW92 RFS91:RFS92 RPO91:RPO92 RZK91:RZK92 SJG91:SJG92 STC91:STC92 TCY91:TCY92 TMU91:TMU92 TWQ91:TWQ92 UGM91:UGM92 UQI91:UQI92 VAE91:VAE92 VKA91:VKA92 VTW91:VTW92 WDS91:WDS92 WNO91:WNO92 WXK91:WXK92 R91:R92 KW91:KW92 US91:US92 AEO91:AEO92 AOK91:AOK92 AYG91:AYG92 BIC91:BIC92 BRY91:BRY92 CBU91:CBU92 CLQ91:CLQ92 CVM91:CVM92 DFI91:DFI92 DPE91:DPE92 DZA91:DZA92 EIW91:EIW92 ESS91:ESS92 FCO91:FCO92 FMK91:FMK92 FWG91:FWG92 GGC91:GGC92 GPY91:GPY92 GZU91:GZU92 HJQ91:HJQ92 HTM91:HTM92 IDI91:IDI92 INE91:INE92 IXA91:IXA92 JGW91:JGW92 JQS91:JQS92 KAO91:KAO92 KKK91:KKK92 KUG91:KUG92 LEC91:LEC92 LNY91:LNY92 LXU91:LXU92 MHQ91:MHQ92 MRM91:MRM92 NBI91:NBI92 NLE91:NLE92 NVA91:NVA92 OEW91:OEW92 OOS91:OOS92 OYO91:OYO92 PIK91:PIK92 PSG91:PSG92 QCC91:QCC92 QLY91:QLY92 QVU91:QVU92 RFQ91:RFQ92 RPM91:RPM92 RZI91:RZI92 SJE91:SJE92 STA91:STA92 TCW91:TCW92 TMS91:TMS92 TWO91:TWO92 UGK91:UGK92 UQG91:UQG92 VAC91:VAC92 VJY91:VJY92 VTU91:VTU92 WDQ91:WDQ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AA91:AA92 Y91:Y92 AH91:AH92 AF91:AF92 AO91:AO92 AM91:AM92 AV91:AV92 AT91:AT92 BC91:BC92 BA91:BA92"/>
    <dataValidation allowBlank="1" promptTitle="checkPeriodRange" sqref="WWD109:WWD110 WVY38 WVY74 WVY132 WXH92 R184 WVY150 WVY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KV92 UR92 AEN92 AOJ92 AYF92 BIB92 BRX92 CBT92 CLP92 CVL92 DFH92 DPD92 DYZ92 EIV92 ESR92 FCN92 FMJ92 FWF92 GGB92 GPX92 GZT92 HJP92 HTL92 IDH92 IND92 IWZ92 JGV92 JQR92 KAN92 KKJ92 KUF92 LEB92 LNX92 LXT92 MHP92 MRL92 NBH92 NLD92 NUZ92 OEV92 OOR92 OYN92 PIJ92 PSF92 QCB92 QLX92 QVT92 RFP92 RPL92 RZH92 SJD92 SSZ92 TCV92 TMR92 TWN92 UGJ92 UQF92 VAB92 VJX92 VTT92 WDP92 WNL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X92 AE92 AL92 AS92 AZ92"/>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XF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KT90 UP90 AEL90 AOH90 AYD90 BHZ90 BRV90 CBR90 CLN90 CVJ90 DFF90 DPB90 DYX90 EIT90 ESP90 FCL90 FMH90 FWD90 GFZ90 GPV90 GZR90 HJN90 HTJ90 IDF90 INB90 IWX90 JGT90 JQP90 KAL90 KKH90 KUD90 LDZ90 LNV90 LXR90 MHN90 MRJ90 NBF90 NLB90 NUX90 OET90 OOP90 OYL90 PIH90 PSD90 QBZ90 QLV90 QVR90 RFN90 RPJ90 RZF90 SJB90 SSX90 TCT90 TMP90 TWL90 UGH90 UQD90 UZZ90 VJV90 VTR90 WDN90 WNJ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XD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KR91 UN91 AEJ91 AOF91 AYB91 BHX91 BRT91 CBP91 CLL91 CVH91 DFD91 DOZ91 DYV91 EIR91 ESN91 FCJ91 FMF91 FWB91 GFX91 GPT91 GZP91 HJL91 HTH91 IDD91 IMZ91 IWV91 JGR91 JQN91 KAJ91 KKF91 KUB91 LDX91 LNT91 LXP91 MHL91 MRH91 NBD91 NKZ91 NUV91 OER91 OON91 OYJ91 PIF91 PSB91 QBX91 QLT91 QVP91 RFL91 RPH91 RZD91 SIZ91 SSV91 TCR91 TMN91 TWJ91 UGF91 UQB91 UZX91 VJT91 VTP91 WDL91 WNH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XC94:WXN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KQ94:LB95 UM94:UX95 AEI94:AET95 AOE94:AOP95 AYA94:AYL95 BHW94:BIH95 BRS94:BSD95 CBO94:CBZ95 CLK94:CLV95 CVG94:CVR95 DFC94:DFN95 DOY94:DPJ95 DYU94:DZF95 EIQ94:EJB95 ESM94:ESX95 FCI94:FCT95 FME94:FMP95 FWA94:FWL95 GFW94:GGH95 GPS94:GQD95 GZO94:GZZ95 HJK94:HJV95 HTG94:HTR95 IDC94:IDN95 IMY94:INJ95 IWU94:IXF95 JGQ94:JHB95 JQM94:JQX95 KAI94:KAT95 KKE94:KKP95 KUA94:KUL95 LDW94:LEH95 LNS94:LOD95 LXO94:LXZ95 MHK94:MHV95 MRG94:MRR95 NBC94:NBN95 NKY94:NLJ95 NUU94:NVF95 OEQ94:OFB95 OOM94:OOX95 OYI94:OYT95 PIE94:PIP95 PSA94:PSL95 QBW94:QCH95 QLS94:QMD95 QVO94:QVZ95 RFK94:RFV95 RPG94:RPR95 RZC94:RZN95 SIY94:SJJ95 SSU94:STF95 TCQ94:TDB95 TMM94:TMX95 TWI94:TWT95 UGE94:UGP95 UQA94:UQL95 UZW94:VAH95 VJS94:VKD95 VTO94:VTZ95 WDK94:WDV95 WNG94:WNR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57:JS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KQ93:LB93 UM93:UX93 AEI93:AET93 AOE93:AOP93 AYA93:AYL93 BHW93:BIH93 BRS93:BSD93 CBO93:CBZ93 CLK93:CLV93 CVG93:CVR93 DFC93:DFN93 DOY93:DPJ93 DYU93:DZF93 EIQ93:EJB93 ESM93:ESX93 FCI93:FCT93 FME93:FMP93 FWA93:FWL93 GFW93:GGH93 GPS93:GQD93 GZO93:GZZ93 HJK93:HJV93 HTG93:HTR93 IDC93:IDN93 IMY93:INJ93 IWU93:IXF93 JGQ93:JHB93 JQM93:JQX93 KAI93:KAT93 KKE93:KKP93 KUA93:KUL93 LDW93:LEH93 LNS93:LOD93 LXO93:LXZ93 MHK93:MHV93 MRG93:MRR93 NBC93:NBN93 NKY93:NLJ93 NUU93:NVF93 OEQ93:OFB93 OOM93:OOX93 OYI93:OYT93 PIE93:PIP93 PSA93:PSL93 QBW93:QCH93 QLS93:QMD93 QVO93:QVZ93 RFK93:RFV93 RPG93:RPR93 RZC93:RZN93 SIY93:SJJ93 SSU93:STF93 TCQ93:TDB93 TMM93:TMX93 TWI93:TWT93 UGE93:UGP93 UQA93:UQL93 UZW93:VAH93 VJS93:VKD93 VTO93:VTZ93 WDK93:WDV93 WNG93:WNR93 WXC93:WXN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XC96:WXN98 WVT99:WWE100 WNG96:WNR98 WLX99:WMI100 WDK96:WDV98 WCB99:WCM100 VTO96:VTZ98 VSF99:VSQ100 VJS96:VKD98 VIJ99:VIU100 UZW96:VAH98 UYN99:UYY100 UQA96:UQL98 UOR99:UPC100 UGE96:UGP98 UEV99:UFG100 TWI96:TWT98 TUZ99:TVK100 TMM96:TMX98 TLD99:TLO100 TCQ96:TDB98 TBH99:TBS100 SSU96:STF98 SRL99:SRW100 SIY96:SJJ98 SHP99:SIA100 RZC96:RZN98 RXT99:RYE100 RPG96:RPR98 RNX99:ROI100 RFK96:RFV98 REB99:REM100 QVO96:QVZ98 QUF99:QUQ100 QLS96:QMD98 QKJ99:QKU100 QBW96:QCH98 QAN99:QAY100 PSA96:PSL98 PQR99:PRC100 PIE96:PIP98 PGV99:PHG100 OYI96:OYT98 OWZ99:OXK100 OOM96:OOX98 OND99:ONO100 OEQ96:OFB98 ODH99:ODS100 NUU96:NVF98 NTL99:NTW100 NKY96:NLJ98 NJP99:NKA100 NBC96:NBN98 MZT99:NAE100 MRG96:MRR98 MPX99:MQI100 MHK96:MHV98 MGB99:MGM100 LXO96:LXZ98 LWF99:LWQ100 LNS96:LOD98 LMJ99:LMU100 LDW96:LEH98 LCN99:LCY100 KUA96:KUL98 KSR99:KTC100 KKE96:KKP98 KIV99:KJG100 KAI96:KAT98 JYZ99:JZK100 JQM96:JQX98 JPD99:JPO100 JGQ96:JHB98 JFH99:JFS100 IWU96:IXF98 IVL99:IVW100 IMY96:INJ98 ILP99:IMA100 IDC96:IDN98 IBT99:ICE100 HTG96:HTR98 HRX99:HSI100 HJK96:HJV98 HIB99:HIM100 GZO96:GZZ98 GYF99:GYQ100 GPS96:GQD98 GOJ99:GOU100 GFW96:GGH98 GEN99:GEY100 FWA96:FWL98 FUR99:FVC100 FME96:FMP98 FKV99:FLG100 FCI96:FCT98 FAZ99:FBK100 ESM96:ESX98 ERD99:ERO100 EIQ96:EJB98 EHH99:EHS100 DYU96:DZF98 DXL99:DXW100 DOY96:DPJ98 DNP99:DOA100 DFC96:DFN98 DDT99:DEE100 CVG96:CVR98 CTX99:CUI100 CLK96:CLV98 CKB99:CKM100 CBO96:CBZ98 CAF99:CAQ100 BRS96:BSD98 BQJ99:BQU100 BHW96:BIH98 BGN99:BGY100 AYA96:AYL98 AWR99:AXC100 AOE96:AOP98 AMV99:ANG100 AEI96:AET98 ACZ99:ADK100 UM96:UX98 TD99:TO100 KQ96:LB98 JH99: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54:V54 O72:V72 O130:V130 O148:V148 O225:V225 O243:V243 O166 O90">
      <formula1>kind_of_cons</formula1>
    </dataValidation>
  </dataValidations>
  <pageMargins left="0.75" right="0.75" top="1" bottom="1" header="0.5" footer="0.5"/>
  <pageSetup paperSize="9" orientation="portrait" horizontalDpi="200" verticalDpi="200" r:id="rId1"/>
  <headerFooter alignWithMargins="0"/>
</worksheet>
</file>

<file path=xl/worksheets/sheet40.xml><?xml version="1.0" encoding="utf-8"?>
<worksheet xmlns="http://schemas.openxmlformats.org/spreadsheetml/2006/main" xmlns:r="http://schemas.openxmlformats.org/officeDocument/2006/relationships">
  <sheetPr codeName="TEHSHEET">
    <tabColor indexed="47"/>
  </sheetPr>
  <dimension ref="A1:BC87"/>
  <sheetViews>
    <sheetView showGridLines="0" zoomScaleNormal="100" workbookViewId="0"/>
  </sheetViews>
  <sheetFormatPr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6"/>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6"/>
      <c r="W1" s="457" t="s">
        <v>325</v>
      </c>
      <c r="X1" s="405" t="s">
        <v>294</v>
      </c>
      <c r="Y1" s="405" t="s">
        <v>308</v>
      </c>
      <c r="Z1" s="148"/>
      <c r="AA1" s="207" t="s">
        <v>363</v>
      </c>
      <c r="AB1" s="207"/>
      <c r="AC1" s="207" t="s">
        <v>364</v>
      </c>
      <c r="AD1" s="207"/>
      <c r="AF1" s="161" t="s">
        <v>337</v>
      </c>
      <c r="AH1" s="148" t="s">
        <v>338</v>
      </c>
      <c r="AI1" s="148" t="s">
        <v>339</v>
      </c>
      <c r="AK1" s="148" t="s">
        <v>354</v>
      </c>
      <c r="AM1" s="148" t="s">
        <v>355</v>
      </c>
      <c r="AP1" s="148" t="s">
        <v>371</v>
      </c>
      <c r="AQ1" s="148" t="s">
        <v>370</v>
      </c>
      <c r="AS1" s="405" t="s">
        <v>376</v>
      </c>
      <c r="AU1" s="161" t="s">
        <v>384</v>
      </c>
      <c r="AW1" s="407" t="s">
        <v>549</v>
      </c>
      <c r="AX1" s="407" t="s">
        <v>550</v>
      </c>
      <c r="AZ1" s="1329" t="s">
        <v>582</v>
      </c>
      <c r="BA1" s="1329"/>
      <c r="BC1" s="825" t="s">
        <v>725</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6" t="s">
        <v>285</v>
      </c>
      <c r="O2" s="526" t="s">
        <v>643</v>
      </c>
      <c r="P2" s="660" t="s">
        <v>42</v>
      </c>
      <c r="Q2" s="180" t="s">
        <v>3</v>
      </c>
      <c r="R2" s="183" t="s">
        <v>24</v>
      </c>
      <c r="S2" s="181" t="s">
        <v>26</v>
      </c>
      <c r="T2" s="182" t="s">
        <v>30</v>
      </c>
      <c r="U2" s="178" t="s">
        <v>36</v>
      </c>
      <c r="V2" s="1037">
        <v>1</v>
      </c>
      <c r="W2" s="458"/>
      <c r="X2" s="459" t="s">
        <v>613</v>
      </c>
      <c r="Y2" s="44" t="s">
        <v>638</v>
      </c>
      <c r="Z2" s="160"/>
      <c r="AA2" s="751" t="s">
        <v>718</v>
      </c>
      <c r="AB2" s="753" t="s">
        <v>719</v>
      </c>
      <c r="AC2" s="44" t="s">
        <v>310</v>
      </c>
      <c r="AD2" s="753" t="s">
        <v>310</v>
      </c>
      <c r="AF2" s="45" t="s">
        <v>36</v>
      </c>
      <c r="AH2" s="143" t="s">
        <v>342</v>
      </c>
      <c r="AI2" s="143" t="s">
        <v>342</v>
      </c>
      <c r="AK2" s="143" t="s">
        <v>346</v>
      </c>
      <c r="AM2" s="143" t="s">
        <v>356</v>
      </c>
      <c r="AP2" s="1127" t="s">
        <v>613</v>
      </c>
      <c r="AQ2" s="1033" t="s">
        <v>615</v>
      </c>
      <c r="AS2" s="44" t="s">
        <v>374</v>
      </c>
      <c r="AU2" s="45" t="s">
        <v>377</v>
      </c>
      <c r="AW2" s="408" t="s">
        <v>551</v>
      </c>
      <c r="AX2" s="409" t="s">
        <v>551</v>
      </c>
      <c r="AZ2" s="444" t="s">
        <v>583</v>
      </c>
      <c r="BA2" s="445" t="s">
        <v>584</v>
      </c>
      <c r="BC2" s="802" t="s">
        <v>726</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6" t="s">
        <v>259</v>
      </c>
      <c r="O3" s="526" t="s">
        <v>644</v>
      </c>
      <c r="P3" s="660" t="s">
        <v>43</v>
      </c>
      <c r="Q3" s="180" t="s">
        <v>301</v>
      </c>
      <c r="R3" s="179" t="s">
        <v>303</v>
      </c>
      <c r="S3" s="181" t="s">
        <v>27</v>
      </c>
      <c r="T3" s="182" t="s">
        <v>31</v>
      </c>
      <c r="U3" s="178" t="s">
        <v>37</v>
      </c>
      <c r="V3" s="1037">
        <v>2</v>
      </c>
      <c r="W3" s="458"/>
      <c r="X3" s="459" t="s">
        <v>771</v>
      </c>
      <c r="Y3" s="44" t="s">
        <v>638</v>
      </c>
      <c r="Z3" s="160"/>
      <c r="AA3" s="751" t="s">
        <v>719</v>
      </c>
      <c r="AB3" s="753"/>
      <c r="AC3" s="44" t="s">
        <v>311</v>
      </c>
      <c r="AD3" s="753" t="s">
        <v>311</v>
      </c>
      <c r="AF3" s="45" t="s">
        <v>37</v>
      </c>
      <c r="AH3" s="143" t="s">
        <v>365</v>
      </c>
      <c r="AI3" s="143" t="s">
        <v>344</v>
      </c>
      <c r="AK3" s="143" t="s">
        <v>347</v>
      </c>
      <c r="AM3" s="143" t="s">
        <v>357</v>
      </c>
      <c r="AP3" s="1127" t="s">
        <v>772</v>
      </c>
      <c r="AQ3" s="1033" t="s">
        <v>762</v>
      </c>
      <c r="AS3" s="44" t="s">
        <v>375</v>
      </c>
      <c r="AU3" s="45" t="s">
        <v>378</v>
      </c>
      <c r="AW3" s="408" t="s">
        <v>552</v>
      </c>
      <c r="AX3" s="409" t="s">
        <v>552</v>
      </c>
      <c r="AZ3" s="146" t="s">
        <v>654</v>
      </c>
      <c r="BA3" s="179" t="s">
        <v>653</v>
      </c>
      <c r="BC3" s="802" t="s">
        <v>727</v>
      </c>
    </row>
    <row r="4" spans="1:55" ht="101.25">
      <c r="A4" s="6" t="s">
        <v>103</v>
      </c>
      <c r="B4" s="44">
        <v>2002</v>
      </c>
      <c r="C4" s="44">
        <v>2015</v>
      </c>
      <c r="E4" s="143" t="s">
        <v>188</v>
      </c>
      <c r="F4" s="143" t="s">
        <v>228</v>
      </c>
      <c r="H4" s="143" t="s">
        <v>2</v>
      </c>
      <c r="I4" s="143" t="s">
        <v>50</v>
      </c>
      <c r="J4" s="143" t="s">
        <v>283</v>
      </c>
      <c r="K4" s="144" t="s">
        <v>249</v>
      </c>
      <c r="L4" s="144" t="s">
        <v>249</v>
      </c>
      <c r="M4" s="144">
        <v>3</v>
      </c>
      <c r="N4" s="656" t="s">
        <v>286</v>
      </c>
      <c r="O4" s="543" t="s">
        <v>645</v>
      </c>
      <c r="Q4" s="180" t="s">
        <v>23</v>
      </c>
      <c r="R4" s="179" t="s">
        <v>472</v>
      </c>
      <c r="S4" s="181" t="s">
        <v>28</v>
      </c>
      <c r="T4" s="182" t="s">
        <v>32</v>
      </c>
      <c r="U4" s="178" t="s">
        <v>38</v>
      </c>
      <c r="V4" s="1037">
        <v>3</v>
      </c>
      <c r="W4" s="458"/>
      <c r="X4" s="459" t="s">
        <v>762</v>
      </c>
      <c r="Y4" s="751" t="s">
        <v>638</v>
      </c>
      <c r="Z4" s="208"/>
      <c r="AC4" s="44" t="s">
        <v>312</v>
      </c>
      <c r="AD4" s="753" t="s">
        <v>312</v>
      </c>
      <c r="AF4" s="45" t="s">
        <v>38</v>
      </c>
      <c r="AH4" s="45" t="s">
        <v>368</v>
      </c>
      <c r="AK4" s="143" t="s">
        <v>348</v>
      </c>
      <c r="AM4" s="143" t="s">
        <v>358</v>
      </c>
      <c r="AP4" s="1127" t="s">
        <v>771</v>
      </c>
      <c r="AQ4" s="1033" t="s">
        <v>616</v>
      </c>
      <c r="AS4" s="44" t="s">
        <v>345</v>
      </c>
      <c r="AU4" s="45" t="s">
        <v>379</v>
      </c>
      <c r="AW4" s="408" t="s">
        <v>553</v>
      </c>
      <c r="AX4" s="409" t="s">
        <v>553</v>
      </c>
      <c r="AZ4" s="146" t="s">
        <v>664</v>
      </c>
      <c r="BA4" s="179" t="s">
        <v>663</v>
      </c>
      <c r="BC4" s="802" t="s">
        <v>728</v>
      </c>
    </row>
    <row r="5" spans="1:55" ht="33.75">
      <c r="A5" s="6" t="s">
        <v>104</v>
      </c>
      <c r="B5" s="44">
        <v>2003</v>
      </c>
      <c r="C5" s="44">
        <v>2016</v>
      </c>
      <c r="E5" s="143" t="s">
        <v>189</v>
      </c>
      <c r="F5" s="143" t="s">
        <v>229</v>
      </c>
      <c r="I5" s="143" t="s">
        <v>51</v>
      </c>
      <c r="K5" s="144" t="s">
        <v>247</v>
      </c>
      <c r="L5" s="144" t="s">
        <v>247</v>
      </c>
      <c r="M5" s="144">
        <v>4</v>
      </c>
      <c r="N5" s="657" t="s">
        <v>287</v>
      </c>
      <c r="O5" s="543" t="s">
        <v>646</v>
      </c>
      <c r="Q5" s="180" t="s">
        <v>302</v>
      </c>
      <c r="R5" s="179" t="s">
        <v>304</v>
      </c>
      <c r="T5" s="45" t="s">
        <v>33</v>
      </c>
      <c r="U5" s="178" t="s">
        <v>39</v>
      </c>
      <c r="V5" s="1037">
        <v>4</v>
      </c>
      <c r="W5" s="458"/>
      <c r="X5" s="459" t="s">
        <v>614</v>
      </c>
      <c r="Y5" s="751" t="s">
        <v>662</v>
      </c>
      <c r="Z5" s="208">
        <v>1</v>
      </c>
      <c r="AF5" s="45" t="s">
        <v>327</v>
      </c>
      <c r="AH5" s="143" t="s">
        <v>366</v>
      </c>
      <c r="AK5" s="143" t="s">
        <v>349</v>
      </c>
      <c r="AM5" s="143" t="s">
        <v>359</v>
      </c>
      <c r="AP5" s="1127" t="s">
        <v>614</v>
      </c>
      <c r="AQ5" s="1033" t="s">
        <v>617</v>
      </c>
      <c r="AU5" s="45" t="s">
        <v>380</v>
      </c>
      <c r="AW5" s="408" t="s">
        <v>554</v>
      </c>
      <c r="AX5" s="409" t="s">
        <v>554</v>
      </c>
      <c r="AZ5" s="544" t="s">
        <v>665</v>
      </c>
      <c r="BA5" s="568" t="s">
        <v>671</v>
      </c>
      <c r="BC5" s="802" t="s">
        <v>729</v>
      </c>
    </row>
    <row r="6" spans="1:55" ht="45">
      <c r="A6" s="6" t="s">
        <v>105</v>
      </c>
      <c r="B6" s="44">
        <v>2004</v>
      </c>
      <c r="C6" s="44">
        <v>2017</v>
      </c>
      <c r="E6" s="143" t="s">
        <v>190</v>
      </c>
      <c r="F6" s="147"/>
      <c r="G6" s="148" t="s">
        <v>291</v>
      </c>
      <c r="H6" s="148" t="s">
        <v>258</v>
      </c>
      <c r="I6" s="143" t="s">
        <v>68</v>
      </c>
      <c r="J6" s="148" t="s">
        <v>264</v>
      </c>
      <c r="N6" s="657" t="s">
        <v>288</v>
      </c>
      <c r="O6" s="543" t="s">
        <v>647</v>
      </c>
      <c r="R6" s="179" t="s">
        <v>3</v>
      </c>
      <c r="T6" s="45" t="s">
        <v>34</v>
      </c>
      <c r="U6" s="178" t="s">
        <v>327</v>
      </c>
      <c r="V6" s="1037">
        <v>5</v>
      </c>
      <c r="W6" s="458"/>
      <c r="X6" s="751" t="s">
        <v>615</v>
      </c>
      <c r="Y6" s="751" t="s">
        <v>672</v>
      </c>
      <c r="Z6" s="208"/>
      <c r="AA6" s="218"/>
      <c r="AH6" s="143" t="s">
        <v>367</v>
      </c>
      <c r="AK6" s="143" t="s">
        <v>350</v>
      </c>
      <c r="AM6" s="143" t="s">
        <v>360</v>
      </c>
      <c r="AP6" s="1127" t="s">
        <v>615</v>
      </c>
      <c r="AQ6" s="1033" t="s">
        <v>620</v>
      </c>
      <c r="AU6" s="219" t="s">
        <v>381</v>
      </c>
      <c r="AW6" s="408" t="s">
        <v>555</v>
      </c>
      <c r="AX6" s="409" t="s">
        <v>555</v>
      </c>
      <c r="AZ6" s="544" t="s">
        <v>666</v>
      </c>
      <c r="BA6" s="568" t="s">
        <v>676</v>
      </c>
    </row>
    <row r="7" spans="1:55" ht="33.75">
      <c r="A7" s="6" t="s">
        <v>106</v>
      </c>
      <c r="B7" s="44">
        <v>2005</v>
      </c>
      <c r="E7" s="143" t="s">
        <v>191</v>
      </c>
      <c r="F7" s="147"/>
      <c r="G7" s="143" t="s">
        <v>255</v>
      </c>
      <c r="H7" s="143" t="s">
        <v>257</v>
      </c>
      <c r="I7" s="143" t="s">
        <v>69</v>
      </c>
      <c r="J7" s="143" t="s">
        <v>284</v>
      </c>
      <c r="N7" s="658" t="s">
        <v>289</v>
      </c>
      <c r="O7" s="543" t="s">
        <v>648</v>
      </c>
      <c r="U7" s="178" t="s">
        <v>85</v>
      </c>
      <c r="V7" s="1038" t="s">
        <v>69</v>
      </c>
      <c r="W7" s="458"/>
      <c r="X7" s="751" t="s">
        <v>616</v>
      </c>
      <c r="Y7" s="751" t="s">
        <v>662</v>
      </c>
      <c r="Z7" s="208"/>
      <c r="AA7" s="218"/>
      <c r="AH7" s="143" t="s">
        <v>343</v>
      </c>
      <c r="AK7" s="143" t="s">
        <v>351</v>
      </c>
      <c r="AM7" s="143" t="s">
        <v>361</v>
      </c>
      <c r="AP7" s="1127" t="s">
        <v>762</v>
      </c>
      <c r="AQ7" s="1033" t="s">
        <v>619</v>
      </c>
      <c r="AU7" s="219" t="s">
        <v>382</v>
      </c>
      <c r="AW7" s="408" t="s">
        <v>556</v>
      </c>
      <c r="AX7" s="409" t="s">
        <v>556</v>
      </c>
      <c r="AZ7" s="544" t="s">
        <v>684</v>
      </c>
      <c r="BA7" s="568" t="s">
        <v>685</v>
      </c>
    </row>
    <row r="8" spans="1:55" ht="33.75">
      <c r="A8" s="6" t="s">
        <v>107</v>
      </c>
      <c r="B8" s="44">
        <v>2006</v>
      </c>
      <c r="E8" s="143" t="s">
        <v>192</v>
      </c>
      <c r="F8" s="147"/>
      <c r="G8" s="143" t="s">
        <v>256</v>
      </c>
      <c r="H8" s="143" t="s">
        <v>263</v>
      </c>
      <c r="I8" s="143" t="s">
        <v>183</v>
      </c>
      <c r="J8" s="143" t="s">
        <v>280</v>
      </c>
      <c r="N8" s="659" t="s">
        <v>290</v>
      </c>
      <c r="O8" s="543" t="s">
        <v>649</v>
      </c>
      <c r="V8" s="1038" t="s">
        <v>183</v>
      </c>
      <c r="W8" s="458"/>
      <c r="X8" s="751" t="s">
        <v>617</v>
      </c>
      <c r="Y8" s="751" t="s">
        <v>662</v>
      </c>
      <c r="Z8" s="208"/>
      <c r="AA8" s="218"/>
      <c r="AK8" s="143" t="s">
        <v>352</v>
      </c>
      <c r="AP8" s="1127" t="s">
        <v>616</v>
      </c>
      <c r="AQ8" s="1033" t="s">
        <v>618</v>
      </c>
      <c r="AU8" s="219" t="s">
        <v>383</v>
      </c>
      <c r="AW8" s="408" t="s">
        <v>557</v>
      </c>
      <c r="AX8" s="409" t="s">
        <v>557</v>
      </c>
      <c r="AZ8" s="146" t="s">
        <v>692</v>
      </c>
      <c r="BA8" s="179" t="s">
        <v>691</v>
      </c>
    </row>
    <row r="9" spans="1:55" ht="112.5">
      <c r="A9" s="6" t="s">
        <v>108</v>
      </c>
      <c r="B9" s="44">
        <v>2007</v>
      </c>
      <c r="E9" s="143" t="s">
        <v>193</v>
      </c>
      <c r="F9" s="147"/>
      <c r="G9" s="143" t="s">
        <v>263</v>
      </c>
      <c r="I9" s="143" t="s">
        <v>184</v>
      </c>
      <c r="O9" s="543" t="s">
        <v>650</v>
      </c>
      <c r="V9" s="1038" t="s">
        <v>184</v>
      </c>
      <c r="W9" s="458"/>
      <c r="X9" s="751" t="s">
        <v>618</v>
      </c>
      <c r="Y9" s="751" t="s">
        <v>638</v>
      </c>
      <c r="Z9" s="208">
        <v>1</v>
      </c>
      <c r="AA9" s="218"/>
      <c r="AK9" s="143" t="s">
        <v>353</v>
      </c>
      <c r="AP9" s="1127" t="s">
        <v>617</v>
      </c>
      <c r="AQ9" s="1033" t="s">
        <v>613</v>
      </c>
      <c r="AW9" s="408" t="s">
        <v>558</v>
      </c>
      <c r="AX9" s="409" t="s">
        <v>558</v>
      </c>
      <c r="AZ9" s="146" t="s">
        <v>769</v>
      </c>
      <c r="BA9" s="179" t="s">
        <v>603</v>
      </c>
    </row>
    <row r="10" spans="1:55" ht="56.25">
      <c r="A10" s="6" t="s">
        <v>109</v>
      </c>
      <c r="B10" s="44">
        <v>2008</v>
      </c>
      <c r="E10" s="143" t="s">
        <v>194</v>
      </c>
      <c r="F10" s="147"/>
      <c r="I10" s="143" t="s">
        <v>208</v>
      </c>
      <c r="O10" s="543" t="s">
        <v>651</v>
      </c>
      <c r="V10" s="1039" t="s">
        <v>208</v>
      </c>
      <c r="W10" s="1036"/>
      <c r="X10" s="1034" t="s">
        <v>619</v>
      </c>
      <c r="Y10" s="1035" t="s">
        <v>686</v>
      </c>
      <c r="Z10" s="208"/>
      <c r="AP10" s="1127" t="s">
        <v>620</v>
      </c>
      <c r="AQ10" s="1033" t="s">
        <v>772</v>
      </c>
      <c r="AW10" s="408" t="s">
        <v>559</v>
      </c>
      <c r="AX10" s="409" t="s">
        <v>559</v>
      </c>
    </row>
    <row r="11" spans="1:55" ht="33.75">
      <c r="A11" s="6" t="s">
        <v>110</v>
      </c>
      <c r="B11" s="44">
        <v>2009</v>
      </c>
      <c r="E11" s="143" t="s">
        <v>195</v>
      </c>
      <c r="F11" s="147"/>
      <c r="I11" s="143" t="s">
        <v>209</v>
      </c>
      <c r="O11" s="526" t="s">
        <v>652</v>
      </c>
      <c r="V11" s="1038" t="s">
        <v>209</v>
      </c>
      <c r="W11" s="460"/>
      <c r="X11" s="459" t="s">
        <v>620</v>
      </c>
      <c r="Y11" s="751" t="s">
        <v>674</v>
      </c>
      <c r="Z11" s="208"/>
      <c r="AP11" s="1127" t="s">
        <v>619</v>
      </c>
      <c r="AQ11" s="740" t="s">
        <v>771</v>
      </c>
      <c r="AW11" s="408" t="s">
        <v>560</v>
      </c>
      <c r="AX11" s="409" t="s">
        <v>560</v>
      </c>
    </row>
    <row r="12" spans="1:55" ht="33.75">
      <c r="A12" s="6" t="s">
        <v>65</v>
      </c>
      <c r="B12" s="44">
        <v>2010</v>
      </c>
      <c r="E12" s="143" t="s">
        <v>196</v>
      </c>
      <c r="F12" s="147"/>
      <c r="G12" s="148" t="s">
        <v>292</v>
      </c>
      <c r="H12" s="148" t="s">
        <v>260</v>
      </c>
      <c r="I12" s="143" t="s">
        <v>210</v>
      </c>
      <c r="O12" s="526" t="s">
        <v>3</v>
      </c>
      <c r="V12" s="1038" t="s">
        <v>210</v>
      </c>
      <c r="W12" s="544"/>
      <c r="X12" s="459" t="s">
        <v>765</v>
      </c>
      <c r="Y12" s="751" t="s">
        <v>638</v>
      </c>
      <c r="AP12" s="1127" t="s">
        <v>618</v>
      </c>
      <c r="AQ12" s="527"/>
      <c r="AW12" s="408" t="s">
        <v>209</v>
      </c>
      <c r="AX12" s="409" t="s">
        <v>209</v>
      </c>
    </row>
    <row r="13" spans="1:55" ht="22.5">
      <c r="A13" s="6" t="s">
        <v>111</v>
      </c>
      <c r="B13" s="44">
        <v>2011</v>
      </c>
      <c r="E13" s="143" t="s">
        <v>197</v>
      </c>
      <c r="F13" s="147"/>
      <c r="G13" s="143" t="s">
        <v>261</v>
      </c>
      <c r="H13" s="143" t="s">
        <v>262</v>
      </c>
      <c r="I13" s="143" t="s">
        <v>211</v>
      </c>
      <c r="V13" s="1038" t="s">
        <v>211</v>
      </c>
      <c r="W13" s="544"/>
      <c r="X13" s="544"/>
      <c r="Y13" s="544"/>
      <c r="AW13" s="408" t="s">
        <v>210</v>
      </c>
      <c r="AX13" s="409" t="s">
        <v>210</v>
      </c>
    </row>
    <row r="14" spans="1:55" ht="45">
      <c r="A14" s="6" t="s">
        <v>66</v>
      </c>
      <c r="B14" s="44">
        <v>2012</v>
      </c>
      <c r="G14" s="143" t="s">
        <v>263</v>
      </c>
      <c r="H14" s="143" t="s">
        <v>263</v>
      </c>
      <c r="I14" s="143" t="s">
        <v>212</v>
      </c>
      <c r="N14" s="99" t="s">
        <v>316</v>
      </c>
      <c r="V14" s="1037">
        <v>13</v>
      </c>
      <c r="W14" s="458"/>
      <c r="X14" s="459" t="s">
        <v>772</v>
      </c>
      <c r="Y14" s="751" t="s">
        <v>638</v>
      </c>
      <c r="AW14" s="408" t="s">
        <v>211</v>
      </c>
      <c r="AX14" s="409" t="s">
        <v>211</v>
      </c>
    </row>
    <row r="15" spans="1:55" ht="63.75">
      <c r="A15" s="6" t="s">
        <v>441</v>
      </c>
      <c r="B15" s="44">
        <v>2013</v>
      </c>
      <c r="I15" s="143" t="s">
        <v>213</v>
      </c>
      <c r="N15" s="177" t="s">
        <v>324</v>
      </c>
      <c r="V15" s="527"/>
      <c r="W15" s="527"/>
      <c r="X15" s="217"/>
      <c r="Y15" s="527"/>
      <c r="AW15" s="408" t="s">
        <v>212</v>
      </c>
      <c r="AX15" s="409" t="s">
        <v>212</v>
      </c>
    </row>
    <row r="16" spans="1:55" ht="21" customHeight="1">
      <c r="A16" s="6" t="s">
        <v>112</v>
      </c>
      <c r="B16" s="44">
        <v>2014</v>
      </c>
      <c r="I16" s="143" t="s">
        <v>214</v>
      </c>
      <c r="N16" s="177" t="s">
        <v>323</v>
      </c>
      <c r="AW16" s="408" t="s">
        <v>213</v>
      </c>
      <c r="AX16" s="409" t="s">
        <v>213</v>
      </c>
    </row>
    <row r="17" spans="1:50" ht="21" customHeight="1">
      <c r="A17" s="6" t="s">
        <v>113</v>
      </c>
      <c r="B17" s="44">
        <v>2015</v>
      </c>
      <c r="I17" s="143" t="s">
        <v>215</v>
      </c>
      <c r="N17" s="177" t="s">
        <v>322</v>
      </c>
      <c r="X17" s="217"/>
      <c r="AW17" s="408" t="s">
        <v>214</v>
      </c>
      <c r="AX17" s="409" t="s">
        <v>214</v>
      </c>
    </row>
    <row r="18" spans="1:50" ht="21" customHeight="1">
      <c r="A18" s="6" t="s">
        <v>114</v>
      </c>
      <c r="B18" s="44">
        <v>2016</v>
      </c>
      <c r="I18" s="143" t="s">
        <v>216</v>
      </c>
      <c r="N18" s="177" t="s">
        <v>321</v>
      </c>
      <c r="X18" s="217"/>
      <c r="AW18" s="408" t="s">
        <v>215</v>
      </c>
      <c r="AX18" s="409" t="s">
        <v>215</v>
      </c>
    </row>
    <row r="19" spans="1:50" ht="21" customHeight="1">
      <c r="A19" s="6" t="s">
        <v>115</v>
      </c>
      <c r="B19" s="44">
        <v>2017</v>
      </c>
      <c r="I19" s="143" t="s">
        <v>217</v>
      </c>
      <c r="N19" s="177" t="s">
        <v>320</v>
      </c>
      <c r="X19" s="217"/>
      <c r="AW19" s="408" t="s">
        <v>216</v>
      </c>
      <c r="AX19" s="409" t="s">
        <v>216</v>
      </c>
    </row>
    <row r="20" spans="1:50" ht="21" customHeight="1">
      <c r="A20" s="6" t="s">
        <v>116</v>
      </c>
      <c r="B20" s="44">
        <v>2018</v>
      </c>
      <c r="I20" s="143" t="s">
        <v>218</v>
      </c>
      <c r="N20" s="177" t="s">
        <v>319</v>
      </c>
      <c r="AW20" s="408" t="s">
        <v>217</v>
      </c>
      <c r="AX20" s="409" t="s">
        <v>217</v>
      </c>
    </row>
    <row r="21" spans="1:50" ht="21" customHeight="1">
      <c r="A21" s="6" t="s">
        <v>117</v>
      </c>
      <c r="B21" s="44">
        <v>2019</v>
      </c>
      <c r="I21" s="143" t="s">
        <v>219</v>
      </c>
      <c r="N21" s="177" t="s">
        <v>318</v>
      </c>
      <c r="AW21" s="408" t="s">
        <v>218</v>
      </c>
      <c r="AX21" s="409" t="s">
        <v>218</v>
      </c>
    </row>
    <row r="22" spans="1:50" ht="21" customHeight="1">
      <c r="A22" s="6" t="s">
        <v>118</v>
      </c>
      <c r="B22" s="44">
        <v>2020</v>
      </c>
      <c r="N22" s="177" t="s">
        <v>317</v>
      </c>
      <c r="AW22" s="408" t="s">
        <v>219</v>
      </c>
      <c r="AX22" s="409" t="s">
        <v>219</v>
      </c>
    </row>
    <row r="23" spans="1:50" ht="21" customHeight="1">
      <c r="A23" s="6" t="s">
        <v>119</v>
      </c>
      <c r="B23" s="44">
        <v>2021</v>
      </c>
      <c r="AW23" s="408" t="s">
        <v>561</v>
      </c>
      <c r="AX23" s="409" t="s">
        <v>561</v>
      </c>
    </row>
    <row r="24" spans="1:50" ht="21" customHeight="1">
      <c r="A24" s="6" t="s">
        <v>120</v>
      </c>
      <c r="B24" s="44">
        <v>2022</v>
      </c>
      <c r="AW24" s="408" t="s">
        <v>562</v>
      </c>
      <c r="AX24" s="409" t="s">
        <v>562</v>
      </c>
    </row>
    <row r="25" spans="1:50">
      <c r="A25" s="6" t="s">
        <v>121</v>
      </c>
      <c r="B25" s="44">
        <v>2023</v>
      </c>
      <c r="AW25" s="408" t="s">
        <v>563</v>
      </c>
      <c r="AX25" s="409" t="s">
        <v>563</v>
      </c>
    </row>
    <row r="26" spans="1:50">
      <c r="A26" s="6" t="s">
        <v>122</v>
      </c>
      <c r="B26" s="44">
        <v>2024</v>
      </c>
      <c r="AX26" s="409" t="s">
        <v>564</v>
      </c>
    </row>
    <row r="27" spans="1:50">
      <c r="A27" s="6" t="s">
        <v>123</v>
      </c>
      <c r="B27" s="44">
        <v>2025</v>
      </c>
      <c r="AX27" s="409" t="s">
        <v>565</v>
      </c>
    </row>
    <row r="28" spans="1:50">
      <c r="A28" s="6" t="s">
        <v>124</v>
      </c>
      <c r="D28" s="269"/>
      <c r="E28" s="270"/>
      <c r="F28" s="270"/>
      <c r="H28" s="271" t="s">
        <v>408</v>
      </c>
      <c r="AX28" s="409" t="s">
        <v>566</v>
      </c>
    </row>
    <row r="29" spans="1:50">
      <c r="A29" s="6" t="s">
        <v>125</v>
      </c>
      <c r="D29" s="272" t="s">
        <v>409</v>
      </c>
      <c r="E29" s="273" t="str">
        <f>IF(periodStart = "","", periodStart)</f>
        <v>01.01.2019</v>
      </c>
      <c r="F29" s="273" t="str">
        <f>IF(periodEnd = "","", periodEnd)</f>
        <v>31.12.2023</v>
      </c>
      <c r="H29" s="274" t="s">
        <v>2318</v>
      </c>
      <c r="AX29" s="409" t="s">
        <v>567</v>
      </c>
    </row>
    <row r="30" spans="1:50">
      <c r="A30" s="6" t="s">
        <v>126</v>
      </c>
      <c r="D30" s="275"/>
      <c r="E30" s="276"/>
      <c r="F30" s="276"/>
      <c r="AX30" s="409" t="s">
        <v>568</v>
      </c>
    </row>
    <row r="31" spans="1:50" ht="12.75">
      <c r="A31" s="6" t="s">
        <v>127</v>
      </c>
      <c r="D31" s="269"/>
      <c r="E31" s="270"/>
      <c r="F31" s="270"/>
      <c r="H31" s="277"/>
      <c r="AX31" s="409" t="s">
        <v>569</v>
      </c>
    </row>
    <row r="32" spans="1:50">
      <c r="A32" s="6" t="s">
        <v>128</v>
      </c>
      <c r="D32" s="272" t="s">
        <v>410</v>
      </c>
      <c r="E32" s="278"/>
      <c r="F32" s="278"/>
      <c r="H32" s="279" t="s">
        <v>411</v>
      </c>
      <c r="O32" s="527" t="s">
        <v>643</v>
      </c>
      <c r="AX32" s="409" t="s">
        <v>570</v>
      </c>
    </row>
    <row r="33" spans="1:50">
      <c r="A33" s="6" t="s">
        <v>129</v>
      </c>
      <c r="O33" s="527" t="s">
        <v>644</v>
      </c>
      <c r="AX33" s="409" t="s">
        <v>571</v>
      </c>
    </row>
    <row r="34" spans="1:50">
      <c r="A34" s="6" t="s">
        <v>130</v>
      </c>
      <c r="O34" s="527" t="s">
        <v>645</v>
      </c>
      <c r="AX34" s="409" t="s">
        <v>572</v>
      </c>
    </row>
    <row r="35" spans="1:50">
      <c r="A35" s="6" t="s">
        <v>131</v>
      </c>
      <c r="O35" s="527" t="s">
        <v>646</v>
      </c>
      <c r="X35" s="527"/>
      <c r="Y35" s="527"/>
      <c r="AX35" s="409" t="s">
        <v>573</v>
      </c>
    </row>
    <row r="36" spans="1:50">
      <c r="A36" s="6" t="s">
        <v>95</v>
      </c>
      <c r="O36" s="527" t="s">
        <v>647</v>
      </c>
      <c r="AX36" s="409" t="s">
        <v>574</v>
      </c>
    </row>
    <row r="37" spans="1:50">
      <c r="A37" s="6" t="s">
        <v>96</v>
      </c>
      <c r="O37" s="527" t="s">
        <v>648</v>
      </c>
      <c r="AX37" s="409" t="s">
        <v>575</v>
      </c>
    </row>
    <row r="38" spans="1:50">
      <c r="A38" s="6" t="s">
        <v>97</v>
      </c>
      <c r="O38" s="527" t="s">
        <v>649</v>
      </c>
      <c r="AX38" s="409" t="s">
        <v>576</v>
      </c>
    </row>
    <row r="39" spans="1:50">
      <c r="A39" s="6" t="s">
        <v>98</v>
      </c>
      <c r="O39" s="527" t="s">
        <v>650</v>
      </c>
      <c r="AX39" s="409" t="s">
        <v>524</v>
      </c>
    </row>
    <row r="40" spans="1:50">
      <c r="A40" s="6" t="s">
        <v>99</v>
      </c>
      <c r="O40" s="527" t="s">
        <v>651</v>
      </c>
      <c r="AX40" s="409" t="s">
        <v>525</v>
      </c>
    </row>
    <row r="41" spans="1:50">
      <c r="A41" s="6" t="s">
        <v>100</v>
      </c>
      <c r="O41" s="527" t="s">
        <v>652</v>
      </c>
      <c r="AX41" s="409" t="s">
        <v>526</v>
      </c>
    </row>
    <row r="42" spans="1:50">
      <c r="A42" s="6" t="s">
        <v>132</v>
      </c>
      <c r="AX42" s="409" t="s">
        <v>527</v>
      </c>
    </row>
    <row r="43" spans="1:50">
      <c r="A43" s="6" t="s">
        <v>133</v>
      </c>
      <c r="AX43" s="409" t="s">
        <v>528</v>
      </c>
    </row>
    <row r="44" spans="1:50">
      <c r="A44" s="6" t="s">
        <v>134</v>
      </c>
      <c r="AX44" s="409" t="s">
        <v>529</v>
      </c>
    </row>
    <row r="45" spans="1:50">
      <c r="A45" s="6" t="s">
        <v>135</v>
      </c>
      <c r="AX45" s="409" t="s">
        <v>530</v>
      </c>
    </row>
    <row r="46" spans="1:50">
      <c r="A46" s="6" t="s">
        <v>136</v>
      </c>
      <c r="AX46" s="409" t="s">
        <v>531</v>
      </c>
    </row>
    <row r="47" spans="1:50">
      <c r="A47" s="6" t="s">
        <v>157</v>
      </c>
      <c r="AX47" s="409" t="s">
        <v>532</v>
      </c>
    </row>
    <row r="48" spans="1:50">
      <c r="A48" s="6" t="s">
        <v>158</v>
      </c>
      <c r="AX48" s="409" t="s">
        <v>533</v>
      </c>
    </row>
    <row r="49" spans="1:50">
      <c r="A49" s="6" t="s">
        <v>159</v>
      </c>
      <c r="AX49" s="409" t="s">
        <v>534</v>
      </c>
    </row>
    <row r="50" spans="1:50">
      <c r="A50" s="6" t="s">
        <v>137</v>
      </c>
      <c r="AX50" s="409" t="s">
        <v>535</v>
      </c>
    </row>
    <row r="51" spans="1:50">
      <c r="A51" s="6" t="s">
        <v>138</v>
      </c>
      <c r="AX51" s="409" t="s">
        <v>536</v>
      </c>
    </row>
    <row r="52" spans="1:50">
      <c r="A52" s="6" t="s">
        <v>139</v>
      </c>
      <c r="AX52" s="409" t="s">
        <v>537</v>
      </c>
    </row>
    <row r="53" spans="1:50">
      <c r="A53" s="6" t="s">
        <v>140</v>
      </c>
      <c r="X53" s="479"/>
      <c r="AX53" s="409" t="s">
        <v>538</v>
      </c>
    </row>
    <row r="54" spans="1:50">
      <c r="A54" s="6" t="s">
        <v>141</v>
      </c>
      <c r="X54" s="479"/>
      <c r="AX54" s="409" t="s">
        <v>539</v>
      </c>
    </row>
    <row r="55" spans="1:50">
      <c r="A55" s="6" t="s">
        <v>142</v>
      </c>
      <c r="X55" s="479"/>
      <c r="AX55" s="409" t="s">
        <v>540</v>
      </c>
    </row>
    <row r="56" spans="1:50">
      <c r="A56" s="6" t="s">
        <v>143</v>
      </c>
      <c r="X56" s="479"/>
      <c r="AX56" s="409" t="s">
        <v>541</v>
      </c>
    </row>
    <row r="57" spans="1:50">
      <c r="A57" s="6" t="s">
        <v>388</v>
      </c>
      <c r="X57" s="479"/>
      <c r="AX57" s="409" t="s">
        <v>542</v>
      </c>
    </row>
    <row r="58" spans="1:50">
      <c r="A58" s="6" t="s">
        <v>144</v>
      </c>
      <c r="X58" s="479"/>
      <c r="AX58" s="409" t="s">
        <v>543</v>
      </c>
    </row>
    <row r="59" spans="1:50">
      <c r="A59" s="6" t="s">
        <v>145</v>
      </c>
      <c r="X59" s="479"/>
      <c r="AX59" s="409" t="s">
        <v>544</v>
      </c>
    </row>
    <row r="60" spans="1:50">
      <c r="A60" s="6" t="s">
        <v>146</v>
      </c>
      <c r="X60" s="479"/>
      <c r="AX60" s="409" t="s">
        <v>545</v>
      </c>
    </row>
    <row r="61" spans="1:50">
      <c r="A61" s="6" t="s">
        <v>147</v>
      </c>
      <c r="X61" s="479"/>
      <c r="AX61" s="409" t="s">
        <v>546</v>
      </c>
    </row>
    <row r="62" spans="1:50">
      <c r="A62" s="6" t="s">
        <v>90</v>
      </c>
      <c r="X62" s="479"/>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modCheckCyan">
    <tabColor indexed="47"/>
  </sheetPr>
  <dimension ref="A1:A150"/>
  <sheetViews>
    <sheetView showGridLines="0" workbookViewId="0"/>
  </sheetViews>
  <sheetFormatPr defaultRowHeight="11.25"/>
  <sheetData>
    <row r="1" spans="1:1">
      <c r="A1" s="1032">
        <f>IF('Форма 4.2.1 | Т-ТЭ | &gt;=25МВт'!$O$22="",1,0)</f>
        <v>1</v>
      </c>
    </row>
    <row r="2" spans="1:1">
      <c r="A2" s="1032">
        <f>IF('Форма 4.2.1 | Т-ТЭ | &gt;=25МВт'!$O$23="",1,0)</f>
        <v>1</v>
      </c>
    </row>
    <row r="3" spans="1:1">
      <c r="A3" s="1032">
        <f>IF('Форма 4.2.1 | Т-ТЭ | &gt;=25МВт'!$M$24="",1,0)</f>
        <v>1</v>
      </c>
    </row>
    <row r="4" spans="1:1">
      <c r="A4" s="1032">
        <f>IF('Форма 4.2.1 | Т-ТЭ | &gt;=25МВт'!$R$24="",1,0)</f>
        <v>1</v>
      </c>
    </row>
    <row r="5" spans="1:1">
      <c r="A5" s="1032">
        <f>IF('Форма 4.2.1 | Т-ТЭ | &gt;=25МВт'!$T$24="",1,0)</f>
        <v>1</v>
      </c>
    </row>
    <row r="6" spans="1:1">
      <c r="A6" s="1032">
        <f>IF('Форма 4.2.1 | Т-ТЭ | &gt;=25МВт'!$S$24="",1,0)</f>
        <v>0</v>
      </c>
    </row>
    <row r="7" spans="1:1">
      <c r="A7" s="1032">
        <f>IF('Форма 4.2.1 | Т-ТЭ | &gt;=25МВт'!$U$24="",1,0)</f>
        <v>0</v>
      </c>
    </row>
    <row r="8" spans="1:1">
      <c r="A8" s="1032">
        <f>IF('Форма 4.2.1 | Т-ТЭ | ТСО'!$O$22="",1,0)</f>
        <v>1</v>
      </c>
    </row>
    <row r="9" spans="1:1">
      <c r="A9" s="1032">
        <f>IF('Форма 4.2.1 | Т-ТЭ | ТСО'!$O$23="",1,0)</f>
        <v>1</v>
      </c>
    </row>
    <row r="10" spans="1:1">
      <c r="A10" s="1032">
        <f>IF('Форма 4.2.1 | Т-ТЭ | ТСО'!$M$24="",1,0)</f>
        <v>1</v>
      </c>
    </row>
    <row r="11" spans="1:1">
      <c r="A11" s="1032">
        <f>IF('Форма 4.2.1 | Т-ТЭ | ТСО'!$R$24="",1,0)</f>
        <v>1</v>
      </c>
    </row>
    <row r="12" spans="1:1">
      <c r="A12" s="1032">
        <f>IF('Форма 4.2.1 | Т-ТЭ | ТСО'!$T$24="",1,0)</f>
        <v>1</v>
      </c>
    </row>
    <row r="13" spans="1:1">
      <c r="A13" s="1032">
        <f>IF('Форма 4.2.1 | Т-ТЭ | ТСО'!$S$24="",1,0)</f>
        <v>0</v>
      </c>
    </row>
    <row r="14" spans="1:1">
      <c r="A14" s="1032">
        <f>IF('Форма 4.2.1 | Т-ТЭ | ТСО'!$U$24="",1,0)</f>
        <v>0</v>
      </c>
    </row>
    <row r="15" spans="1:1">
      <c r="A15" s="1032">
        <f>IF('Форма 4.2.1 | Т-ТЭ | потр'!$O$22="",1,0)</f>
        <v>1</v>
      </c>
    </row>
    <row r="16" spans="1:1">
      <c r="A16" s="1032">
        <f>IF('Форма 4.2.1 | Т-ТЭ | потр'!$O$23="",1,0)</f>
        <v>1</v>
      </c>
    </row>
    <row r="17" spans="1:1">
      <c r="A17" s="1032">
        <f>IF('Форма 4.2.1 | Т-ТЭ | потр'!$M$24="",1,0)</f>
        <v>1</v>
      </c>
    </row>
    <row r="18" spans="1:1">
      <c r="A18" s="1032">
        <f>IF('Форма 4.2.1 | Т-ТЭ | потр'!$R$24="",1,0)</f>
        <v>1</v>
      </c>
    </row>
    <row r="19" spans="1:1">
      <c r="A19" s="1032">
        <f>IF('Форма 4.2.1 | Т-ТЭ | потр'!$T$24="",1,0)</f>
        <v>1</v>
      </c>
    </row>
    <row r="20" spans="1:1">
      <c r="A20" s="1032">
        <f>IF('Форма 4.2.1 | Т-ТЭ | потр'!$S$24="",1,0)</f>
        <v>0</v>
      </c>
    </row>
    <row r="21" spans="1:1">
      <c r="A21" s="1032">
        <f>IF('Форма 4.2.1 | Т-ТЭ | потр'!$U$24="",1,0)</f>
        <v>0</v>
      </c>
    </row>
    <row r="22" spans="1:1">
      <c r="A22" s="1032">
        <f>IF('Форма 4.2.1 | Т-ТЭ | предел'!$O$24="",1,0)</f>
        <v>1</v>
      </c>
    </row>
    <row r="23" spans="1:1">
      <c r="A23" s="1032">
        <f>IF('Форма 4.2.1 | Т-ТЭ | предел'!$O$25="",1,0)</f>
        <v>1</v>
      </c>
    </row>
    <row r="24" spans="1:1">
      <c r="A24" s="1032">
        <f>IF('Форма 4.2.1 | Т-ТЭ | предел'!$M$26="",1,0)</f>
        <v>1</v>
      </c>
    </row>
    <row r="25" spans="1:1">
      <c r="A25" s="1032">
        <f>IF('Форма 4.2.1 | Т-ТЭ | предел'!$R$26="",1,0)</f>
        <v>1</v>
      </c>
    </row>
    <row r="26" spans="1:1">
      <c r="A26" s="1032">
        <f>IF('Форма 4.2.1 | Т-ТЭ | предел'!$T$26="",1,0)</f>
        <v>1</v>
      </c>
    </row>
    <row r="27" spans="1:1">
      <c r="A27" s="1032">
        <f>IF('Форма 4.2.1 | Т-ТЭ | предел'!$O$7="",1,0)</f>
        <v>0</v>
      </c>
    </row>
    <row r="28" spans="1:1">
      <c r="A28" s="1032">
        <f>IF('Форма 4.2.1 | Т-ТЭ | предел'!$S$26="",1,0)</f>
        <v>0</v>
      </c>
    </row>
    <row r="29" spans="1:1">
      <c r="A29" s="1032">
        <f>IF('Форма 4.2.1 | Т-ТЭ | предел'!$U$26="",1,0)</f>
        <v>0</v>
      </c>
    </row>
    <row r="30" spans="1:1">
      <c r="A30" s="1032">
        <f>IF('Форма 4.2.1 | Т-ТЭ | индикат'!$O$7="",1,0)</f>
        <v>1</v>
      </c>
    </row>
    <row r="31" spans="1:1">
      <c r="A31" s="1032">
        <f>IF('Форма 4.2.1 | Т-ТЭ | индикат'!$O$24="",1,0)</f>
        <v>1</v>
      </c>
    </row>
    <row r="32" spans="1:1">
      <c r="A32" s="1032">
        <f>IF('Форма 4.2.1 | Т-ТЭ | индикат'!$O$25="",1,0)</f>
        <v>1</v>
      </c>
    </row>
    <row r="33" spans="1:1">
      <c r="A33" s="1032">
        <f>IF('Форма 4.2.1 | Т-ТЭ | индикат'!$M$26="",1,0)</f>
        <v>1</v>
      </c>
    </row>
    <row r="34" spans="1:1">
      <c r="A34" s="1032">
        <f>IF('Форма 4.2.1 | Т-ТЭ | индикат'!$R$26="",1,0)</f>
        <v>1</v>
      </c>
    </row>
    <row r="35" spans="1:1">
      <c r="A35" s="1032">
        <f>IF('Форма 4.2.1 | Т-ТЭ | индикат'!$T$26="",1,0)</f>
        <v>1</v>
      </c>
    </row>
    <row r="36" spans="1:1">
      <c r="A36" s="1032">
        <f>IF('Форма 4.2.1 | Т-ТЭ | индикат'!$S$26="",1,0)</f>
        <v>0</v>
      </c>
    </row>
    <row r="37" spans="1:1">
      <c r="A37" s="1032">
        <f>IF('Форма 4.2.1 | Т-ТЭ | индикат'!$U$26="",1,0)</f>
        <v>0</v>
      </c>
    </row>
    <row r="38" spans="1:1">
      <c r="A38" s="1032">
        <f>IF('Форма 4.2.1 | Резерв мощности'!$O$22="",1,0)</f>
        <v>1</v>
      </c>
    </row>
    <row r="39" spans="1:1">
      <c r="A39" s="1032">
        <f>IF('Форма 4.2.1 | Резерв мощности'!$O$23="",1,0)</f>
        <v>1</v>
      </c>
    </row>
    <row r="40" spans="1:1">
      <c r="A40" s="1032">
        <f>IF('Форма 4.2.1 | Резерв мощности'!$M$24="",1,0)</f>
        <v>1</v>
      </c>
    </row>
    <row r="41" spans="1:1">
      <c r="A41" s="1032">
        <f>IF('Форма 4.2.1 | Резерв мощности'!$O$24="",1,0)</f>
        <v>1</v>
      </c>
    </row>
    <row r="42" spans="1:1">
      <c r="A42" s="1032">
        <f>IF('Форма 4.2.1 | Резерв мощности'!$R$24="",1,0)</f>
        <v>1</v>
      </c>
    </row>
    <row r="43" spans="1:1">
      <c r="A43" s="1032">
        <f>IF('Форма 4.2.1 | Резерв мощности'!$T$24="",1,0)</f>
        <v>1</v>
      </c>
    </row>
    <row r="44" spans="1:1">
      <c r="A44" s="1032">
        <f>IF('Форма 4.2.1 | Резерв мощности'!$S$24="",1,0)</f>
        <v>0</v>
      </c>
    </row>
    <row r="45" spans="1:1">
      <c r="A45" s="1032">
        <f>IF('Форма 4.2.1 | Резерв мощности'!$U$24="",1,0)</f>
        <v>0</v>
      </c>
    </row>
    <row r="46" spans="1:1">
      <c r="A46" s="1032">
        <f>IF('Форма 4.2.2 | Т-ТН'!$O$23="",1,0)</f>
        <v>0</v>
      </c>
    </row>
    <row r="47" spans="1:1">
      <c r="A47" s="1032">
        <f>IF('Форма 4.2.2 | Т-ТН'!$M$24="",1,0)</f>
        <v>0</v>
      </c>
    </row>
    <row r="48" spans="1:1">
      <c r="A48" s="1032">
        <f>IF('Форма 4.2.2 | Т-ТН'!$R$24="",1,0)</f>
        <v>0</v>
      </c>
    </row>
    <row r="49" spans="1:1">
      <c r="A49" s="1032">
        <f>IF('Форма 4.2.2 | Т-ТН'!$T$24="",1,0)</f>
        <v>0</v>
      </c>
    </row>
    <row r="50" spans="1:1">
      <c r="A50" s="1032">
        <f>IF('Форма 4.2.2 | Т-ТН'!$S$24="",1,0)</f>
        <v>0</v>
      </c>
    </row>
    <row r="51" spans="1:1">
      <c r="A51" s="1032">
        <f>IF('Форма 4.2.2 | Т-ТН'!$U$24="",1,0)</f>
        <v>0</v>
      </c>
    </row>
    <row r="52" spans="1:1">
      <c r="A52" s="1032">
        <f>IF('Форма 4.2.2 | Т-передача ТЭ'!$O$23="",1,0)</f>
        <v>1</v>
      </c>
    </row>
    <row r="53" spans="1:1">
      <c r="A53" s="1032">
        <f>IF('Форма 4.2.2 | Т-передача ТЭ'!$M$24="",1,0)</f>
        <v>1</v>
      </c>
    </row>
    <row r="54" spans="1:1">
      <c r="A54" s="1032">
        <f>IF('Форма 4.2.2 | Т-передача ТЭ'!$R$24="",1,0)</f>
        <v>1</v>
      </c>
    </row>
    <row r="55" spans="1:1">
      <c r="A55" s="1032">
        <f>IF('Форма 4.2.2 | Т-передача ТЭ'!$T$24="",1,0)</f>
        <v>1</v>
      </c>
    </row>
    <row r="56" spans="1:1">
      <c r="A56" s="1032">
        <f>IF('Форма 4.2.2 | Т-передача ТЭ'!$S$24="",1,0)</f>
        <v>0</v>
      </c>
    </row>
    <row r="57" spans="1:1">
      <c r="A57" s="1032">
        <f>IF('Форма 4.2.2 | Т-передача ТЭ'!$U$24="",1,0)</f>
        <v>0</v>
      </c>
    </row>
    <row r="58" spans="1:1">
      <c r="A58" s="1032">
        <f>IF('Форма 4.2.2 | Т-передача ТН'!$O$23="",1,0)</f>
        <v>1</v>
      </c>
    </row>
    <row r="59" spans="1:1">
      <c r="A59" s="1032">
        <f>IF('Форма 4.2.2 | Т-передача ТН'!$M$24="",1,0)</f>
        <v>1</v>
      </c>
    </row>
    <row r="60" spans="1:1">
      <c r="A60" s="1032">
        <f>IF('Форма 4.2.2 | Т-передача ТН'!$R$24="",1,0)</f>
        <v>1</v>
      </c>
    </row>
    <row r="61" spans="1:1">
      <c r="A61" s="1032">
        <f>IF('Форма 4.2.2 | Т-передача ТН'!$T$24="",1,0)</f>
        <v>1</v>
      </c>
    </row>
    <row r="62" spans="1:1">
      <c r="A62" s="1032">
        <f>IF('Форма 4.2.2 | Т-передача ТН'!$S$24="",1,0)</f>
        <v>0</v>
      </c>
    </row>
    <row r="63" spans="1:1">
      <c r="A63" s="1032">
        <f>IF('Форма 4.2.2 | Т-передача ТН'!$U$24="",1,0)</f>
        <v>0</v>
      </c>
    </row>
    <row r="64" spans="1:1">
      <c r="A64" s="1032">
        <f>IF('Форма 4.2.3 | Т-гор.вода'!$O$23="",1,0)</f>
        <v>1</v>
      </c>
    </row>
    <row r="65" spans="1:1">
      <c r="A65" s="1032">
        <f>IF('Форма 4.2.3 | Т-гор.вода'!$M$24="",1,0)</f>
        <v>0</v>
      </c>
    </row>
    <row r="66" spans="1:1">
      <c r="A66" s="1032">
        <f>IF('Форма 4.2.3 | Т-гор.вода'!$W$24="",1,0)</f>
        <v>1</v>
      </c>
    </row>
    <row r="67" spans="1:1">
      <c r="A67" s="1032">
        <f>IF('Форма 4.2.3 | Т-гор.вода'!$Y$24="",1,0)</f>
        <v>1</v>
      </c>
    </row>
    <row r="68" spans="1:1">
      <c r="A68" s="1032">
        <f>IF('Форма 4.2.3 | Т-гор.вода'!$M$25="",1,0)</f>
        <v>1</v>
      </c>
    </row>
    <row r="69" spans="1:1">
      <c r="A69" s="1032">
        <f>IF('Форма 4.2.3 | Т-гор.вода'!$X$24="",1,0)</f>
        <v>0</v>
      </c>
    </row>
    <row r="70" spans="1:1">
      <c r="A70" s="1032">
        <f>IF('Форма 4.2.3 | Т-гор.вода'!$Z$24="",1,0)</f>
        <v>0</v>
      </c>
    </row>
    <row r="71" spans="1:1">
      <c r="A71" s="1032">
        <f>IF('Форма 4.2.4 | Т-подкл'!$AB$23="",1,0)</f>
        <v>1</v>
      </c>
    </row>
    <row r="72" spans="1:1">
      <c r="A72" s="1032">
        <f>IF('Форма 4.2.4 | Т-подкл'!$AD$23="",1,0)</f>
        <v>1</v>
      </c>
    </row>
    <row r="73" spans="1:1">
      <c r="A73" s="1032">
        <f>IF('Форма 4.2.4 | Т-подкл'!$N$23="",1,0)</f>
        <v>0</v>
      </c>
    </row>
    <row r="74" spans="1:1">
      <c r="A74" s="1032">
        <f>IF('Форма 4.2.4 | Т-подкл'!$R$23="",1,0)</f>
        <v>0</v>
      </c>
    </row>
    <row r="75" spans="1:1">
      <c r="A75" s="1032">
        <f>IF('Форма 4.2.4 | Т-подкл'!$V$23="",1,0)</f>
        <v>0</v>
      </c>
    </row>
    <row r="76" spans="1:1">
      <c r="A76" s="1032">
        <f>IF('Форма 4.2.4 | Т-подкл'!$AC$23="",1,0)</f>
        <v>0</v>
      </c>
    </row>
    <row r="77" spans="1:1">
      <c r="A77" s="1032">
        <f>IF('Форма 4.2.4 | Т-подкл'!$AE$23="",1,0)</f>
        <v>0</v>
      </c>
    </row>
    <row r="78" spans="1:1">
      <c r="A78" s="1032">
        <f>IF('Форма 4.2.5 | Т-подкл(инд)'!$M$23="",1,0)</f>
        <v>1</v>
      </c>
    </row>
    <row r="79" spans="1:1">
      <c r="A79" s="1032">
        <f>IF('Форма 4.2.5 | Т-подкл(инд)'!$P$23="",1,0)</f>
        <v>1</v>
      </c>
    </row>
    <row r="80" spans="1:1">
      <c r="A80" s="1032">
        <f>IF('Форма 4.2.5 | Т-подкл(инд)'!$Q$23="",1,0)</f>
        <v>1</v>
      </c>
    </row>
    <row r="81" spans="1:1">
      <c r="A81" s="1032">
        <f>IF('Форма 4.2.5 | Т-подкл(инд)'!$R$23="",1,0)</f>
        <v>1</v>
      </c>
    </row>
    <row r="82" spans="1:1">
      <c r="A82" s="1032">
        <f>IF('Форма 4.2.5 | Т-подкл(инд)'!$S$23="",1,0)</f>
        <v>1</v>
      </c>
    </row>
    <row r="83" spans="1:1">
      <c r="A83" s="1032">
        <f>IF('Форма 4.2.5 | Т-подкл(инд)'!$T$23="",1,0)</f>
        <v>0</v>
      </c>
    </row>
    <row r="84" spans="1:1">
      <c r="A84" s="1032">
        <f>IF('Форма 4.2.5 | Т-подкл(инд)'!$V$23="",1,0)</f>
        <v>0</v>
      </c>
    </row>
    <row r="85" spans="1:1">
      <c r="A85" s="1032">
        <f>IF('Форма 4.7'!$E$12="",1,0)</f>
        <v>0</v>
      </c>
    </row>
    <row r="86" spans="1:1">
      <c r="A86" s="1032">
        <f>IF('Форма 4.7'!$F$12="",1,0)</f>
        <v>0</v>
      </c>
    </row>
    <row r="87" spans="1:1">
      <c r="A87" s="1032">
        <f>IF('Форма 4.8'!$G$11="",1,0)</f>
        <v>0</v>
      </c>
    </row>
    <row r="88" spans="1:1">
      <c r="A88" s="1032">
        <f>IF('Форма 4.8'!$G$12="",1,0)</f>
        <v>0</v>
      </c>
    </row>
    <row r="89" spans="1:1">
      <c r="A89" s="1032">
        <f>IF('Форма 4.8'!$H$12="",1,0)</f>
        <v>0</v>
      </c>
    </row>
    <row r="90" spans="1:1">
      <c r="A90" s="1032">
        <f>IF('Форма 4.8'!$H$13="",1,0)</f>
        <v>0</v>
      </c>
    </row>
    <row r="91" spans="1:1">
      <c r="A91" s="1032">
        <f>IF('Форма 4.8'!$E$15="",1,0)</f>
        <v>0</v>
      </c>
    </row>
    <row r="92" spans="1:1">
      <c r="A92" s="1032">
        <f>IF('Форма 4.8'!$H$15="",1,0)</f>
        <v>0</v>
      </c>
    </row>
    <row r="93" spans="1:1">
      <c r="A93" s="1032">
        <f>IF('Форма 4.8'!$G$18="",1,0)</f>
        <v>0</v>
      </c>
    </row>
    <row r="94" spans="1:1">
      <c r="A94" s="1032">
        <f>IF('Форма 4.8'!$G$22="",1,0)</f>
        <v>0</v>
      </c>
    </row>
    <row r="95" spans="1:1">
      <c r="A95" s="1032">
        <f>IF('Форма 4.8'!$G$25="",1,0)</f>
        <v>0</v>
      </c>
    </row>
    <row r="96" spans="1:1">
      <c r="A96" s="1032">
        <f>IF('Форма 4.8'!$E$31="",1,0)</f>
        <v>0</v>
      </c>
    </row>
    <row r="97" spans="1:1">
      <c r="A97" s="1032">
        <f>IF('Форма 4.8'!$H$31="",1,0)</f>
        <v>0</v>
      </c>
    </row>
    <row r="98" spans="1:1">
      <c r="A98" s="1032">
        <f>IF('Форма 4.8'!$G$28="",1,0)</f>
        <v>0</v>
      </c>
    </row>
    <row r="99" spans="1:1">
      <c r="A99" s="1032">
        <f>IF('Форма 1.0.2'!$E$12="",1,0)</f>
        <v>1</v>
      </c>
    </row>
    <row r="100" spans="1:1">
      <c r="A100" s="1032">
        <f>IF('Форма 1.0.2'!$F$12="",1,0)</f>
        <v>1</v>
      </c>
    </row>
    <row r="101" spans="1:1">
      <c r="A101" s="1032">
        <f>IF('Форма 1.0.2'!$G$12="",1,0)</f>
        <v>1</v>
      </c>
    </row>
    <row r="102" spans="1:1">
      <c r="A102" s="1032">
        <f>IF('Форма 1.0.2'!$H$12="",1,0)</f>
        <v>1</v>
      </c>
    </row>
    <row r="103" spans="1:1">
      <c r="A103" s="1032">
        <f>IF('Форма 1.0.2'!$I$12="",1,0)</f>
        <v>1</v>
      </c>
    </row>
    <row r="104" spans="1:1">
      <c r="A104" s="1032">
        <f>IF('Форма 1.0.2'!$J$12="",1,0)</f>
        <v>1</v>
      </c>
    </row>
    <row r="105" spans="1:1">
      <c r="A105" s="1032">
        <f>IF('Сведения об изменении'!$E$12="",1,0)</f>
        <v>1</v>
      </c>
    </row>
    <row r="106" spans="1:1">
      <c r="A106" s="1092">
        <f>IF('Форма 4.2.4 | Т-подкл'!$AA$23="",1,0)</f>
        <v>1</v>
      </c>
    </row>
    <row r="107" spans="1:1">
      <c r="A107" s="1092">
        <f>IF('Форма 4.2.4 | Т-подкл'!$Z$23="",1,0)</f>
        <v>1</v>
      </c>
    </row>
    <row r="108" spans="1:1">
      <c r="A108" s="1101">
        <f>IF('Форма 4.7'!$F$19="",1,0)</f>
        <v>0</v>
      </c>
    </row>
    <row r="109" spans="1:1">
      <c r="A109" s="1101">
        <f>IF('Форма 4.7'!$E$19="",1,0)</f>
        <v>0</v>
      </c>
    </row>
    <row r="110" spans="1:1">
      <c r="A110" s="1101">
        <f>IF(Территории!$E$12="",1,0)</f>
        <v>0</v>
      </c>
    </row>
    <row r="111" spans="1:1">
      <c r="A111" s="1101">
        <f>IF('Перечень тарифов'!$E$21="",1,0)</f>
        <v>0</v>
      </c>
    </row>
    <row r="112" spans="1:1">
      <c r="A112" s="1101">
        <f>IF('Перечень тарифов'!$F$21="",1,0)</f>
        <v>0</v>
      </c>
    </row>
    <row r="113" spans="1:1">
      <c r="A113" s="1101">
        <f>IF('Перечень тарифов'!$G$21="",1,0)</f>
        <v>0</v>
      </c>
    </row>
    <row r="114" spans="1:1">
      <c r="A114" s="1101">
        <f>IF('Перечень тарифов'!$K$21="",1,0)</f>
        <v>0</v>
      </c>
    </row>
    <row r="115" spans="1:1">
      <c r="A115" s="1101">
        <f>IF('Перечень тарифов'!$O$21="",1,0)</f>
        <v>0</v>
      </c>
    </row>
    <row r="116" spans="1:1">
      <c r="A116" s="1101">
        <f>IF('Перечень тарифов'!$S$21="",1,0)</f>
        <v>0</v>
      </c>
    </row>
    <row r="117" spans="1:1">
      <c r="A117" s="1101">
        <f>IF('Форма 4.7'!$E$13="",1,0)</f>
        <v>0</v>
      </c>
    </row>
    <row r="118" spans="1:1">
      <c r="A118" s="1101">
        <f>IF('Форма 4.7'!$F$13="",1,0)</f>
        <v>0</v>
      </c>
    </row>
    <row r="119" spans="1:1">
      <c r="A119" s="1101">
        <f>IF('Форма 4.7'!$E$14="",1,0)</f>
        <v>0</v>
      </c>
    </row>
    <row r="120" spans="1:1">
      <c r="A120" s="1101">
        <f>IF('Форма 4.7'!$F$14="",1,0)</f>
        <v>0</v>
      </c>
    </row>
    <row r="121" spans="1:1">
      <c r="A121" s="1101">
        <f>IF('Форма 4.7'!$E$15="",1,0)</f>
        <v>0</v>
      </c>
    </row>
    <row r="122" spans="1:1">
      <c r="A122" s="1101">
        <f>IF('Форма 4.7'!$F$15="",1,0)</f>
        <v>0</v>
      </c>
    </row>
    <row r="123" spans="1:1">
      <c r="A123" s="1101">
        <f>IF('Форма 4.7'!$E$16="",1,0)</f>
        <v>0</v>
      </c>
    </row>
    <row r="124" spans="1:1">
      <c r="A124" s="1101">
        <f>IF('Форма 4.7'!$F$16="",1,0)</f>
        <v>0</v>
      </c>
    </row>
    <row r="125" spans="1:1">
      <c r="A125" s="1101">
        <f>IF('Форма 4.2.2 | Т-ТН'!$O$24="",1,0)</f>
        <v>0</v>
      </c>
    </row>
    <row r="126" spans="1:1">
      <c r="A126" s="1115">
        <f>IF('Форма 4.2.2 | Т-ТН'!$Y$24="",1,0)</f>
        <v>0</v>
      </c>
    </row>
    <row r="127" spans="1:1">
      <c r="A127" s="1115">
        <f>IF('Форма 4.2.2 | Т-ТН'!$AA$24="",1,0)</f>
        <v>0</v>
      </c>
    </row>
    <row r="128" spans="1:1">
      <c r="A128" s="1115">
        <f>IF('Форма 4.2.2 | Т-ТН'!$V$24="",1,0)</f>
        <v>0</v>
      </c>
    </row>
    <row r="129" spans="1:1">
      <c r="A129" s="1115">
        <f>IF('Форма 4.2.2 | Т-ТН'!$Z$24="",1,0)</f>
        <v>0</v>
      </c>
    </row>
    <row r="130" spans="1:1">
      <c r="A130" s="1115">
        <f>IF('Форма 4.2.2 | Т-ТН'!$AB$24="",1,0)</f>
        <v>0</v>
      </c>
    </row>
    <row r="131" spans="1:1">
      <c r="A131" s="1115">
        <f>IF('Форма 4.2.2 | Т-ТН'!$AF$24="",1,0)</f>
        <v>0</v>
      </c>
    </row>
    <row r="132" spans="1:1">
      <c r="A132" s="1115">
        <f>IF('Форма 4.2.2 | Т-ТН'!$AH$24="",1,0)</f>
        <v>0</v>
      </c>
    </row>
    <row r="133" spans="1:1">
      <c r="A133" s="1115">
        <f>IF('Форма 4.2.2 | Т-ТН'!$AC$24="",1,0)</f>
        <v>0</v>
      </c>
    </row>
    <row r="134" spans="1:1">
      <c r="A134" s="1115">
        <f>IF('Форма 4.2.2 | Т-ТН'!$AG$24="",1,0)</f>
        <v>0</v>
      </c>
    </row>
    <row r="135" spans="1:1">
      <c r="A135" s="1115">
        <f>IF('Форма 4.2.2 | Т-ТН'!$AI$24="",1,0)</f>
        <v>0</v>
      </c>
    </row>
    <row r="136" spans="1:1">
      <c r="A136" s="1115">
        <f>IF('Форма 4.2.2 | Т-ТН'!$AM$24="",1,0)</f>
        <v>0</v>
      </c>
    </row>
    <row r="137" spans="1:1">
      <c r="A137" s="1115">
        <f>IF('Форма 4.2.2 | Т-ТН'!$AO$24="",1,0)</f>
        <v>0</v>
      </c>
    </row>
    <row r="138" spans="1:1">
      <c r="A138" s="1115">
        <f>IF('Форма 4.2.2 | Т-ТН'!$AJ$24="",1,0)</f>
        <v>0</v>
      </c>
    </row>
    <row r="139" spans="1:1">
      <c r="A139" s="1115">
        <f>IF('Форма 4.2.2 | Т-ТН'!$AN$24="",1,0)</f>
        <v>0</v>
      </c>
    </row>
    <row r="140" spans="1:1">
      <c r="A140" s="1115">
        <f>IF('Форма 4.2.2 | Т-ТН'!$AP$24="",1,0)</f>
        <v>0</v>
      </c>
    </row>
    <row r="141" spans="1:1">
      <c r="A141" s="1115">
        <f>IF('Форма 4.2.2 | Т-ТН'!$AT$24="",1,0)</f>
        <v>0</v>
      </c>
    </row>
    <row r="142" spans="1:1">
      <c r="A142" s="1115">
        <f>IF('Форма 4.2.2 | Т-ТН'!$AV$24="",1,0)</f>
        <v>0</v>
      </c>
    </row>
    <row r="143" spans="1:1">
      <c r="A143" s="1115">
        <f>IF('Форма 4.2.2 | Т-ТН'!$AQ$24="",1,0)</f>
        <v>0</v>
      </c>
    </row>
    <row r="144" spans="1:1">
      <c r="A144" s="1115">
        <f>IF('Форма 4.2.2 | Т-ТН'!$AU$24="",1,0)</f>
        <v>0</v>
      </c>
    </row>
    <row r="145" spans="1:1">
      <c r="A145" s="1115">
        <f>IF('Форма 4.2.2 | Т-ТН'!$AW$24="",1,0)</f>
        <v>0</v>
      </c>
    </row>
    <row r="146" spans="1:1">
      <c r="A146" s="1115">
        <f>IF('Форма 4.2.2 | Т-ТН'!$BA$24="",1,0)</f>
        <v>0</v>
      </c>
    </row>
    <row r="147" spans="1:1">
      <c r="A147" s="1115">
        <f>IF('Форма 4.2.2 | Т-ТН'!$BC$24="",1,0)</f>
        <v>0</v>
      </c>
    </row>
    <row r="148" spans="1:1">
      <c r="A148" s="1115">
        <f>IF('Форма 4.2.2 | Т-ТН'!$AX$24="",1,0)</f>
        <v>0</v>
      </c>
    </row>
    <row r="149" spans="1:1">
      <c r="A149" s="1115">
        <f>IF('Форма 4.2.2 | Т-ТН'!$BB$24="",1,0)</f>
        <v>0</v>
      </c>
    </row>
    <row r="150" spans="1:1">
      <c r="A150" s="1115">
        <f>IF('Форма 4.2.2 | Т-ТН'!$BD$24="",1,0)</f>
        <v>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REESTR_LINK">
    <tabColor indexed="47"/>
  </sheetPr>
  <dimension ref="A1:C3"/>
  <sheetViews>
    <sheetView showGridLines="0" zoomScaleNormal="100" workbookViewId="0"/>
  </sheetViews>
  <sheetFormatPr defaultRowHeight="11.25"/>
  <cols>
    <col min="1" max="16384" width="9.140625" style="1127"/>
  </cols>
  <sheetData>
    <row r="1" spans="1:3">
      <c r="A1" s="1127" t="s">
        <v>513</v>
      </c>
      <c r="B1" s="1127" t="s">
        <v>514</v>
      </c>
      <c r="C1" s="1127" t="s">
        <v>67</v>
      </c>
    </row>
    <row r="2" spans="1:3">
      <c r="A2" s="1127">
        <v>4189678</v>
      </c>
      <c r="B2" s="1127" t="s">
        <v>1673</v>
      </c>
      <c r="C2" s="1127" t="s">
        <v>1674</v>
      </c>
    </row>
    <row r="3" spans="1:3">
      <c r="A3" s="1127">
        <v>4190415</v>
      </c>
      <c r="B3" s="1127" t="s">
        <v>1675</v>
      </c>
      <c r="C3" s="1127" t="s">
        <v>1674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REESTR_DS">
    <tabColor rgb="FFFFCC99"/>
  </sheetPr>
  <dimension ref="B3:B6"/>
  <sheetViews>
    <sheetView showGridLines="0" zoomScaleNormal="100" workbookViewId="0"/>
  </sheetViews>
  <sheetFormatPr defaultRowHeight="11.25"/>
  <cols>
    <col min="1" max="1" width="9.140625" style="258"/>
    <col min="2" max="2" width="66" style="258" customWidth="1"/>
    <col min="3" max="16384" width="9.140625" style="258"/>
  </cols>
  <sheetData>
    <row r="3" spans="2:2">
      <c r="B3" s="352" t="s">
        <v>2278</v>
      </c>
    </row>
    <row r="4" spans="2:2">
      <c r="B4" s="352" t="s">
        <v>517</v>
      </c>
    </row>
    <row r="5" spans="2:2">
      <c r="B5" s="352" t="s">
        <v>518</v>
      </c>
    </row>
    <row r="6" spans="2:2">
      <c r="B6" s="352" t="s">
        <v>519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RezimChoose">
    <tabColor indexed="47"/>
  </sheetPr>
  <dimension ref="A1"/>
  <sheetViews>
    <sheetView showGridLines="0" zoomScaleNormal="85" workbookViewId="0"/>
  </sheetViews>
  <sheetFormatPr defaultRowHeight="11.25"/>
  <cols>
    <col min="1" max="1" width="9.140625" style="289"/>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sheetPr codeName="modSheetMain">
    <tabColor rgb="FFFFCC99"/>
  </sheetPr>
  <dimension ref="A1:E8"/>
  <sheetViews>
    <sheetView showGridLines="0" zoomScaleNormal="100" workbookViewId="0"/>
  </sheetViews>
  <sheetFormatPr defaultRowHeight="15"/>
  <cols>
    <col min="1" max="1" width="38.42578125" style="227" customWidth="1"/>
    <col min="2" max="16384" width="9.140625" style="227"/>
  </cols>
  <sheetData>
    <row r="1" spans="1:5">
      <c r="A1" s="228" t="s">
        <v>392</v>
      </c>
      <c r="B1" s="228" t="s">
        <v>393</v>
      </c>
      <c r="C1" s="228"/>
      <c r="D1" s="228"/>
      <c r="E1" s="228"/>
    </row>
    <row r="2" spans="1:5">
      <c r="A2" s="228"/>
      <c r="B2" s="228"/>
      <c r="C2" s="228"/>
      <c r="D2" s="228"/>
      <c r="E2" s="228"/>
    </row>
    <row r="3" spans="1:5">
      <c r="A3" s="228"/>
      <c r="B3" s="228"/>
      <c r="C3" s="228"/>
      <c r="D3" s="228"/>
      <c r="E3" s="228"/>
    </row>
    <row r="4" spans="1:5">
      <c r="A4" s="228"/>
      <c r="B4" s="228"/>
      <c r="C4" s="228"/>
      <c r="D4" s="228"/>
      <c r="E4" s="228"/>
    </row>
    <row r="5" spans="1:5">
      <c r="A5" s="228"/>
      <c r="B5" s="228"/>
      <c r="C5" s="228"/>
      <c r="D5" s="228"/>
      <c r="E5" s="228"/>
    </row>
    <row r="6" spans="1:5">
      <c r="A6" s="228"/>
      <c r="B6" s="228"/>
      <c r="C6" s="228"/>
      <c r="D6" s="228"/>
      <c r="E6" s="228"/>
    </row>
    <row r="7" spans="1:5">
      <c r="A7" s="228"/>
      <c r="B7" s="228"/>
      <c r="C7" s="228"/>
      <c r="D7" s="228"/>
      <c r="E7" s="228"/>
    </row>
    <row r="8" spans="1:5">
      <c r="A8" s="228"/>
      <c r="B8" s="228"/>
      <c r="C8" s="228"/>
      <c r="D8" s="228"/>
      <c r="E8" s="228"/>
    </row>
  </sheetData>
  <sheetProtection formatColumns="0" formatRows="0"/>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VT">
    <tabColor indexed="47"/>
  </sheetPr>
  <dimension ref="A1:B12"/>
  <sheetViews>
    <sheetView showGridLines="0" zoomScaleNormal="100" workbookViewId="0"/>
  </sheetViews>
  <sheetFormatPr defaultRowHeight="11.25"/>
  <cols>
    <col min="1" max="1" width="9.140625" style="1127"/>
    <col min="2" max="2" width="65.28515625" style="1127" customWidth="1"/>
    <col min="3" max="3" width="41" style="1127" customWidth="1"/>
    <col min="4" max="16384" width="9.140625" style="1127"/>
  </cols>
  <sheetData>
    <row r="1" spans="1:2">
      <c r="A1" s="1127" t="s">
        <v>330</v>
      </c>
      <c r="B1" s="1127" t="s">
        <v>331</v>
      </c>
    </row>
    <row r="2" spans="1:2">
      <c r="A2" s="1127">
        <v>4213775</v>
      </c>
      <c r="B2" s="1127" t="s">
        <v>613</v>
      </c>
    </row>
    <row r="3" spans="1:2">
      <c r="A3" s="1127">
        <v>4213784</v>
      </c>
      <c r="B3" s="1127" t="s">
        <v>772</v>
      </c>
    </row>
    <row r="4" spans="1:2">
      <c r="A4" s="1127">
        <v>4213781</v>
      </c>
      <c r="B4" s="1127" t="s">
        <v>771</v>
      </c>
    </row>
    <row r="5" spans="1:2">
      <c r="A5" s="1127">
        <v>4213776</v>
      </c>
      <c r="B5" s="1127" t="s">
        <v>614</v>
      </c>
    </row>
    <row r="6" spans="1:2">
      <c r="A6" s="1127">
        <v>4213777</v>
      </c>
      <c r="B6" s="1127" t="s">
        <v>615</v>
      </c>
    </row>
    <row r="7" spans="1:2">
      <c r="A7" s="1127">
        <v>4238670</v>
      </c>
      <c r="B7" s="1127" t="s">
        <v>762</v>
      </c>
    </row>
    <row r="8" spans="1:2">
      <c r="A8" s="1127">
        <v>4213778</v>
      </c>
      <c r="B8" s="1127" t="s">
        <v>616</v>
      </c>
    </row>
    <row r="9" spans="1:2">
      <c r="A9" s="1127">
        <v>4213780</v>
      </c>
      <c r="B9" s="1127" t="s">
        <v>617</v>
      </c>
    </row>
    <row r="10" spans="1:2">
      <c r="A10" s="1127">
        <v>4213779</v>
      </c>
      <c r="B10" s="1127" t="s">
        <v>620</v>
      </c>
    </row>
    <row r="11" spans="1:2">
      <c r="A11" s="1127">
        <v>4213783</v>
      </c>
      <c r="B11" s="1127" t="s">
        <v>619</v>
      </c>
    </row>
    <row r="12" spans="1:2">
      <c r="A12" s="1127">
        <v>4213782</v>
      </c>
      <c r="B12" s="1127" t="s">
        <v>618</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VED">
    <tabColor indexed="47"/>
  </sheetPr>
  <dimension ref="A1:B11"/>
  <sheetViews>
    <sheetView showGridLines="0" zoomScaleNormal="100" workbookViewId="0"/>
  </sheetViews>
  <sheetFormatPr defaultRowHeight="11.25"/>
  <cols>
    <col min="1" max="1" width="9.140625" style="1127"/>
    <col min="2" max="2" width="65.28515625" style="1127" customWidth="1"/>
    <col min="3" max="3" width="41" style="1127" customWidth="1"/>
    <col min="4" max="16384" width="9.140625" style="1127"/>
  </cols>
  <sheetData>
    <row r="1" spans="1:2">
      <c r="A1" s="1127" t="s">
        <v>330</v>
      </c>
      <c r="B1" s="1127" t="s">
        <v>332</v>
      </c>
    </row>
    <row r="2" spans="1:2">
      <c r="A2" s="1127">
        <v>4190064</v>
      </c>
      <c r="B2" s="1127" t="s">
        <v>1663</v>
      </c>
    </row>
    <row r="3" spans="1:2">
      <c r="A3" s="1127">
        <v>4190065</v>
      </c>
      <c r="B3" s="1127" t="s">
        <v>1664</v>
      </c>
    </row>
    <row r="4" spans="1:2">
      <c r="A4" s="1127">
        <v>4190066</v>
      </c>
      <c r="B4" s="1127" t="s">
        <v>1665</v>
      </c>
    </row>
    <row r="5" spans="1:2">
      <c r="A5" s="1127">
        <v>4190067</v>
      </c>
      <c r="B5" s="1127" t="s">
        <v>1666</v>
      </c>
    </row>
    <row r="6" spans="1:2">
      <c r="A6" s="1127">
        <v>4190068</v>
      </c>
      <c r="B6" s="1127" t="s">
        <v>1667</v>
      </c>
    </row>
    <row r="7" spans="1:2">
      <c r="A7" s="1127">
        <v>4190069</v>
      </c>
      <c r="B7" s="1127" t="s">
        <v>1668</v>
      </c>
    </row>
    <row r="8" spans="1:2">
      <c r="A8" s="1127">
        <v>4190070</v>
      </c>
      <c r="B8" s="1127" t="s">
        <v>1669</v>
      </c>
    </row>
    <row r="9" spans="1:2">
      <c r="A9" s="1127">
        <v>4190071</v>
      </c>
      <c r="B9" s="1127" t="s">
        <v>1670</v>
      </c>
    </row>
    <row r="10" spans="1:2">
      <c r="A10" s="1127">
        <v>4190072</v>
      </c>
      <c r="B10" s="1127" t="s">
        <v>1671</v>
      </c>
    </row>
    <row r="11" spans="1:2">
      <c r="A11" s="1127">
        <v>4190073</v>
      </c>
      <c r="B11" s="1127" t="s">
        <v>1672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184"/>
  </cols>
  <sheetData>
    <row r="1" spans="1:1">
      <c r="A1" s="54"/>
    </row>
  </sheetData>
  <pageMargins left="0.75" right="0.75" top="1" bottom="1" header="0.5" footer="0.5"/>
  <headerFooter alignWithMargins="0"/>
</worksheet>
</file>

<file path=xl/worksheets/sheet51.xml><?xml version="1.0" encoding="utf-8"?>
<worksheet xmlns="http://schemas.openxmlformats.org/spreadsheetml/2006/main" xmlns:r="http://schemas.openxmlformats.org/officeDocument/2006/relationships">
  <sheetPr codeName="AllSheetsInThisWorkbook">
    <tabColor indexed="47"/>
  </sheetPr>
  <dimension ref="A1:B239"/>
  <sheetViews>
    <sheetView showGridLines="0" zoomScaleNormal="100" workbookViewId="0"/>
  </sheetViews>
  <sheetFormatPr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386</v>
      </c>
    </row>
    <row r="4" spans="1:2">
      <c r="A4" t="s">
        <v>415</v>
      </c>
      <c r="B4" t="s">
        <v>59</v>
      </c>
    </row>
    <row r="5" spans="1:2">
      <c r="A5" t="s">
        <v>417</v>
      </c>
      <c r="B5" t="s">
        <v>577</v>
      </c>
    </row>
    <row r="6" spans="1:2">
      <c r="A6" t="s">
        <v>416</v>
      </c>
      <c r="B6" t="s">
        <v>489</v>
      </c>
    </row>
    <row r="7" spans="1:2">
      <c r="A7" t="s">
        <v>748</v>
      </c>
      <c r="B7" t="s">
        <v>426</v>
      </c>
    </row>
    <row r="8" spans="1:2">
      <c r="A8" t="s">
        <v>749</v>
      </c>
      <c r="B8" t="s">
        <v>427</v>
      </c>
    </row>
    <row r="9" spans="1:2">
      <c r="A9" t="s">
        <v>509</v>
      </c>
      <c r="B9" t="s">
        <v>428</v>
      </c>
    </row>
    <row r="10" spans="1:2">
      <c r="A10" t="s">
        <v>418</v>
      </c>
      <c r="B10" t="s">
        <v>490</v>
      </c>
    </row>
    <row r="11" spans="1:2">
      <c r="A11" t="s">
        <v>763</v>
      </c>
      <c r="B11" t="s">
        <v>429</v>
      </c>
    </row>
    <row r="12" spans="1:2">
      <c r="A12" t="s">
        <v>764</v>
      </c>
      <c r="B12" t="s">
        <v>430</v>
      </c>
    </row>
    <row r="13" spans="1:2">
      <c r="A13" t="s">
        <v>750</v>
      </c>
      <c r="B13" t="s">
        <v>431</v>
      </c>
    </row>
    <row r="14" spans="1:2">
      <c r="A14" t="s">
        <v>751</v>
      </c>
      <c r="B14" t="s">
        <v>335</v>
      </c>
    </row>
    <row r="15" spans="1:2">
      <c r="A15" t="s">
        <v>752</v>
      </c>
      <c r="B15" t="s">
        <v>61</v>
      </c>
    </row>
    <row r="16" spans="1:2">
      <c r="A16" t="s">
        <v>753</v>
      </c>
      <c r="B16" t="s">
        <v>387</v>
      </c>
    </row>
    <row r="17" spans="1:2">
      <c r="A17" t="s">
        <v>754</v>
      </c>
      <c r="B17" t="s">
        <v>440</v>
      </c>
    </row>
    <row r="18" spans="1:2">
      <c r="A18" t="s">
        <v>755</v>
      </c>
      <c r="B18" t="s">
        <v>250</v>
      </c>
    </row>
    <row r="19" spans="1:2">
      <c r="A19" t="s">
        <v>756</v>
      </c>
      <c r="B19" t="s">
        <v>74</v>
      </c>
    </row>
    <row r="20" spans="1:2">
      <c r="A20" t="s">
        <v>757</v>
      </c>
      <c r="B20" t="s">
        <v>63</v>
      </c>
    </row>
    <row r="21" spans="1:2">
      <c r="A21" t="s">
        <v>758</v>
      </c>
      <c r="B21" t="s">
        <v>75</v>
      </c>
    </row>
    <row r="22" spans="1:2">
      <c r="A22" t="s">
        <v>759</v>
      </c>
      <c r="B22" t="s">
        <v>432</v>
      </c>
    </row>
    <row r="23" spans="1:2">
      <c r="A23" t="s">
        <v>760</v>
      </c>
      <c r="B23" t="s">
        <v>73</v>
      </c>
    </row>
    <row r="24" spans="1:2">
      <c r="A24" t="s">
        <v>761</v>
      </c>
      <c r="B24" t="s">
        <v>62</v>
      </c>
    </row>
    <row r="25" spans="1:2">
      <c r="A25" t="s">
        <v>601</v>
      </c>
      <c r="B25" t="s">
        <v>64</v>
      </c>
    </row>
    <row r="26" spans="1:2">
      <c r="A26" t="s">
        <v>602</v>
      </c>
      <c r="B26" t="s">
        <v>385</v>
      </c>
    </row>
    <row r="27" spans="1:2">
      <c r="A27" t="s">
        <v>511</v>
      </c>
      <c r="B27" t="s">
        <v>14</v>
      </c>
    </row>
    <row r="28" spans="1:2">
      <c r="A28" t="s">
        <v>420</v>
      </c>
      <c r="B28" t="s">
        <v>82</v>
      </c>
    </row>
    <row r="29" spans="1:2">
      <c r="A29" t="s">
        <v>510</v>
      </c>
      <c r="B29" t="s">
        <v>15</v>
      </c>
    </row>
    <row r="30" spans="1:2">
      <c r="A30" t="s">
        <v>419</v>
      </c>
      <c r="B30" t="s">
        <v>578</v>
      </c>
    </row>
    <row r="31" spans="1:2">
      <c r="A31" t="s">
        <v>586</v>
      </c>
      <c r="B31" t="s">
        <v>433</v>
      </c>
    </row>
    <row r="32" spans="1:2">
      <c r="A32" t="s">
        <v>488</v>
      </c>
      <c r="B32" t="s">
        <v>180</v>
      </c>
    </row>
    <row r="33" spans="1:2">
      <c r="A33" t="s">
        <v>421</v>
      </c>
      <c r="B33" t="s">
        <v>512</v>
      </c>
    </row>
    <row r="34" spans="1:2">
      <c r="A34" t="s">
        <v>422</v>
      </c>
      <c r="B34" t="s">
        <v>491</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sheetData>
  <sheetProtection formatColumns="0" formatRows="0"/>
  <phoneticPr fontId="13" type="noConversion"/>
  <pageMargins left="0.75" right="0.75" top="1" bottom="1" header="0.5" footer="0.5"/>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4.xml><?xml version="1.0" encoding="utf-8"?>
<worksheet xmlns="http://schemas.openxmlformats.org/spreadsheetml/2006/main" xmlns:r="http://schemas.openxmlformats.org/officeDocument/2006/relationships">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sheetPr codeName="TSH_REESTR_ORG">
    <tabColor indexed="47"/>
  </sheetPr>
  <dimension ref="A1:J167"/>
  <sheetViews>
    <sheetView showGridLines="0" zoomScaleNormal="100" workbookViewId="0"/>
  </sheetViews>
  <sheetFormatPr defaultRowHeight="11.25"/>
  <cols>
    <col min="1" max="2" width="9.140625" style="5"/>
    <col min="3" max="3" width="20.7109375" style="5" customWidth="1"/>
    <col min="4" max="4" width="25.140625" style="5" customWidth="1"/>
    <col min="5" max="16384" width="9.140625" style="5"/>
  </cols>
  <sheetData>
    <row r="1" spans="1:10">
      <c r="A1" s="5" t="s">
        <v>1662</v>
      </c>
      <c r="B1" s="5" t="s">
        <v>1678</v>
      </c>
      <c r="C1" s="5" t="s">
        <v>1679</v>
      </c>
      <c r="D1" s="5" t="s">
        <v>1680</v>
      </c>
      <c r="E1" s="5" t="s">
        <v>1681</v>
      </c>
      <c r="F1" s="5" t="s">
        <v>1682</v>
      </c>
      <c r="G1" s="5" t="s">
        <v>1683</v>
      </c>
      <c r="H1" s="5" t="s">
        <v>1684</v>
      </c>
      <c r="I1" s="5" t="s">
        <v>1685</v>
      </c>
    </row>
    <row r="2" spans="1:10">
      <c r="A2" s="5">
        <v>1</v>
      </c>
      <c r="B2" s="5" t="s">
        <v>1686</v>
      </c>
      <c r="C2" s="5" t="s">
        <v>150</v>
      </c>
      <c r="D2" s="5" t="s">
        <v>1687</v>
      </c>
      <c r="E2" s="5" t="s">
        <v>1688</v>
      </c>
      <c r="F2" s="5" t="s">
        <v>1689</v>
      </c>
      <c r="G2" s="5" t="s">
        <v>1690</v>
      </c>
      <c r="J2" s="5" t="s">
        <v>2266</v>
      </c>
    </row>
    <row r="3" spans="1:10">
      <c r="A3" s="5">
        <v>2</v>
      </c>
      <c r="B3" s="5" t="s">
        <v>1686</v>
      </c>
      <c r="C3" s="5" t="s">
        <v>150</v>
      </c>
      <c r="D3" s="5" t="s">
        <v>1691</v>
      </c>
      <c r="E3" s="5" t="s">
        <v>1692</v>
      </c>
      <c r="F3" s="5" t="s">
        <v>1693</v>
      </c>
      <c r="G3" s="5" t="s">
        <v>1694</v>
      </c>
      <c r="J3" s="5" t="s">
        <v>2266</v>
      </c>
    </row>
    <row r="4" spans="1:10">
      <c r="A4" s="5">
        <v>3</v>
      </c>
      <c r="B4" s="5" t="s">
        <v>1686</v>
      </c>
      <c r="C4" s="5" t="s">
        <v>150</v>
      </c>
      <c r="D4" s="5" t="s">
        <v>1695</v>
      </c>
      <c r="E4" s="5" t="s">
        <v>1696</v>
      </c>
      <c r="F4" s="5" t="s">
        <v>1697</v>
      </c>
      <c r="G4" s="5" t="s">
        <v>1698</v>
      </c>
      <c r="J4" s="5" t="s">
        <v>2266</v>
      </c>
    </row>
    <row r="5" spans="1:10">
      <c r="A5" s="5">
        <v>4</v>
      </c>
      <c r="B5" s="5" t="s">
        <v>1686</v>
      </c>
      <c r="C5" s="5" t="s">
        <v>150</v>
      </c>
      <c r="D5" s="5" t="s">
        <v>1699</v>
      </c>
      <c r="E5" s="5" t="s">
        <v>1700</v>
      </c>
      <c r="F5" s="5" t="s">
        <v>1701</v>
      </c>
      <c r="G5" s="5" t="s">
        <v>1702</v>
      </c>
      <c r="J5" s="5" t="s">
        <v>2266</v>
      </c>
    </row>
    <row r="6" spans="1:10">
      <c r="A6" s="5">
        <v>5</v>
      </c>
      <c r="B6" s="5" t="s">
        <v>1686</v>
      </c>
      <c r="C6" s="5" t="s">
        <v>150</v>
      </c>
      <c r="D6" s="5" t="s">
        <v>1703</v>
      </c>
      <c r="E6" s="5" t="s">
        <v>1704</v>
      </c>
      <c r="F6" s="5" t="s">
        <v>1705</v>
      </c>
      <c r="G6" s="5" t="s">
        <v>1706</v>
      </c>
      <c r="H6" s="5" t="s">
        <v>1707</v>
      </c>
      <c r="J6" s="5" t="s">
        <v>2266</v>
      </c>
    </row>
    <row r="7" spans="1:10">
      <c r="A7" s="5">
        <v>6</v>
      </c>
      <c r="B7" s="5" t="s">
        <v>1686</v>
      </c>
      <c r="C7" s="5" t="s">
        <v>150</v>
      </c>
      <c r="D7" s="5" t="s">
        <v>1708</v>
      </c>
      <c r="E7" s="5" t="s">
        <v>1709</v>
      </c>
      <c r="F7" s="5" t="s">
        <v>1710</v>
      </c>
      <c r="G7" s="5" t="s">
        <v>1711</v>
      </c>
      <c r="H7" s="5" t="s">
        <v>1712</v>
      </c>
      <c r="J7" s="5" t="s">
        <v>2266</v>
      </c>
    </row>
    <row r="8" spans="1:10">
      <c r="A8" s="5">
        <v>7</v>
      </c>
      <c r="B8" s="5" t="s">
        <v>1686</v>
      </c>
      <c r="C8" s="5" t="s">
        <v>150</v>
      </c>
      <c r="D8" s="5" t="s">
        <v>1713</v>
      </c>
      <c r="E8" s="5" t="s">
        <v>1714</v>
      </c>
      <c r="F8" s="5" t="s">
        <v>1715</v>
      </c>
      <c r="G8" s="5" t="s">
        <v>1716</v>
      </c>
      <c r="J8" s="5" t="s">
        <v>2266</v>
      </c>
    </row>
    <row r="9" spans="1:10">
      <c r="A9" s="5">
        <v>8</v>
      </c>
      <c r="B9" s="5" t="s">
        <v>1686</v>
      </c>
      <c r="C9" s="5" t="s">
        <v>150</v>
      </c>
      <c r="D9" s="5" t="s">
        <v>1717</v>
      </c>
      <c r="E9" s="5" t="s">
        <v>1718</v>
      </c>
      <c r="F9" s="5" t="s">
        <v>1719</v>
      </c>
      <c r="G9" s="5" t="s">
        <v>1720</v>
      </c>
      <c r="J9" s="5" t="s">
        <v>2266</v>
      </c>
    </row>
    <row r="10" spans="1:10">
      <c r="A10" s="5">
        <v>9</v>
      </c>
      <c r="B10" s="5" t="s">
        <v>1686</v>
      </c>
      <c r="C10" s="5" t="s">
        <v>150</v>
      </c>
      <c r="D10" s="5" t="s">
        <v>1721</v>
      </c>
      <c r="E10" s="5" t="s">
        <v>1722</v>
      </c>
      <c r="F10" s="5" t="s">
        <v>1723</v>
      </c>
      <c r="G10" s="5" t="s">
        <v>1724</v>
      </c>
      <c r="J10" s="5" t="s">
        <v>2266</v>
      </c>
    </row>
    <row r="11" spans="1:10">
      <c r="A11" s="5">
        <v>10</v>
      </c>
      <c r="B11" s="5" t="s">
        <v>1686</v>
      </c>
      <c r="C11" s="5" t="s">
        <v>150</v>
      </c>
      <c r="D11" s="5" t="s">
        <v>1725</v>
      </c>
      <c r="E11" s="5" t="s">
        <v>1726</v>
      </c>
      <c r="F11" s="5" t="s">
        <v>1727</v>
      </c>
      <c r="G11" s="5" t="s">
        <v>1728</v>
      </c>
      <c r="H11" s="5" t="s">
        <v>1729</v>
      </c>
      <c r="J11" s="5" t="s">
        <v>2266</v>
      </c>
    </row>
    <row r="12" spans="1:10">
      <c r="A12" s="5">
        <v>11</v>
      </c>
      <c r="B12" s="5" t="s">
        <v>1686</v>
      </c>
      <c r="C12" s="5" t="s">
        <v>150</v>
      </c>
      <c r="D12" s="5" t="s">
        <v>1730</v>
      </c>
      <c r="E12" s="5" t="s">
        <v>1731</v>
      </c>
      <c r="F12" s="5" t="s">
        <v>1732</v>
      </c>
      <c r="G12" s="5" t="s">
        <v>1733</v>
      </c>
      <c r="J12" s="5" t="s">
        <v>2266</v>
      </c>
    </row>
    <row r="13" spans="1:10">
      <c r="A13" s="5">
        <v>12</v>
      </c>
      <c r="B13" s="5" t="s">
        <v>1686</v>
      </c>
      <c r="C13" s="5" t="s">
        <v>150</v>
      </c>
      <c r="D13" s="5" t="s">
        <v>1734</v>
      </c>
      <c r="E13" s="5" t="s">
        <v>1735</v>
      </c>
      <c r="F13" s="5" t="s">
        <v>1736</v>
      </c>
      <c r="G13" s="5" t="s">
        <v>1698</v>
      </c>
      <c r="J13" s="5" t="s">
        <v>2266</v>
      </c>
    </row>
    <row r="14" spans="1:10">
      <c r="A14" s="5">
        <v>13</v>
      </c>
      <c r="B14" s="5" t="s">
        <v>1686</v>
      </c>
      <c r="C14" s="5" t="s">
        <v>150</v>
      </c>
      <c r="D14" s="5" t="s">
        <v>1737</v>
      </c>
      <c r="E14" s="5" t="s">
        <v>1738</v>
      </c>
      <c r="F14" s="5" t="s">
        <v>1739</v>
      </c>
      <c r="G14" s="5" t="s">
        <v>1740</v>
      </c>
      <c r="J14" s="5" t="s">
        <v>2266</v>
      </c>
    </row>
    <row r="15" spans="1:10">
      <c r="A15" s="5">
        <v>14</v>
      </c>
      <c r="B15" s="5" t="s">
        <v>1686</v>
      </c>
      <c r="C15" s="5" t="s">
        <v>150</v>
      </c>
      <c r="D15" s="5" t="s">
        <v>1741</v>
      </c>
      <c r="E15" s="5" t="s">
        <v>1742</v>
      </c>
      <c r="F15" s="5" t="s">
        <v>1743</v>
      </c>
      <c r="G15" s="5" t="s">
        <v>1744</v>
      </c>
      <c r="H15" s="5" t="s">
        <v>1745</v>
      </c>
      <c r="J15" s="5" t="s">
        <v>2266</v>
      </c>
    </row>
    <row r="16" spans="1:10">
      <c r="A16" s="5">
        <v>15</v>
      </c>
      <c r="B16" s="5" t="s">
        <v>1686</v>
      </c>
      <c r="C16" s="5" t="s">
        <v>150</v>
      </c>
      <c r="D16" s="5" t="s">
        <v>1746</v>
      </c>
      <c r="E16" s="5" t="s">
        <v>1747</v>
      </c>
      <c r="F16" s="5" t="s">
        <v>1743</v>
      </c>
      <c r="G16" s="5" t="s">
        <v>1748</v>
      </c>
      <c r="J16" s="5" t="s">
        <v>2266</v>
      </c>
    </row>
    <row r="17" spans="1:10">
      <c r="A17" s="5">
        <v>16</v>
      </c>
      <c r="B17" s="5" t="s">
        <v>1686</v>
      </c>
      <c r="C17" s="5" t="s">
        <v>150</v>
      </c>
      <c r="D17" s="5" t="s">
        <v>1749</v>
      </c>
      <c r="E17" s="5" t="s">
        <v>1750</v>
      </c>
      <c r="F17" s="5" t="s">
        <v>1751</v>
      </c>
      <c r="G17" s="5" t="s">
        <v>1752</v>
      </c>
      <c r="J17" s="5" t="s">
        <v>2266</v>
      </c>
    </row>
    <row r="18" spans="1:10">
      <c r="A18" s="5">
        <v>17</v>
      </c>
      <c r="B18" s="5" t="s">
        <v>1686</v>
      </c>
      <c r="C18" s="5" t="s">
        <v>150</v>
      </c>
      <c r="D18" s="5" t="s">
        <v>1753</v>
      </c>
      <c r="E18" s="5" t="s">
        <v>1754</v>
      </c>
      <c r="F18" s="5" t="s">
        <v>1755</v>
      </c>
      <c r="G18" s="5" t="s">
        <v>1740</v>
      </c>
      <c r="J18" s="5" t="s">
        <v>2266</v>
      </c>
    </row>
    <row r="19" spans="1:10">
      <c r="A19" s="5">
        <v>18</v>
      </c>
      <c r="B19" s="5" t="s">
        <v>1686</v>
      </c>
      <c r="C19" s="5" t="s">
        <v>150</v>
      </c>
      <c r="D19" s="5" t="s">
        <v>1756</v>
      </c>
      <c r="E19" s="5" t="s">
        <v>1757</v>
      </c>
      <c r="F19" s="5" t="s">
        <v>1758</v>
      </c>
      <c r="G19" s="5" t="s">
        <v>1759</v>
      </c>
      <c r="J19" s="5" t="s">
        <v>2266</v>
      </c>
    </row>
    <row r="20" spans="1:10">
      <c r="A20" s="5">
        <v>19</v>
      </c>
      <c r="B20" s="5" t="s">
        <v>1686</v>
      </c>
      <c r="C20" s="5" t="s">
        <v>150</v>
      </c>
      <c r="D20" s="5" t="s">
        <v>1760</v>
      </c>
      <c r="E20" s="5" t="s">
        <v>1761</v>
      </c>
      <c r="F20" s="5" t="s">
        <v>1762</v>
      </c>
      <c r="G20" s="5" t="s">
        <v>1763</v>
      </c>
      <c r="J20" s="5" t="s">
        <v>2266</v>
      </c>
    </row>
    <row r="21" spans="1:10">
      <c r="A21" s="5">
        <v>20</v>
      </c>
      <c r="B21" s="5" t="s">
        <v>1686</v>
      </c>
      <c r="C21" s="5" t="s">
        <v>150</v>
      </c>
      <c r="D21" s="5" t="s">
        <v>1764</v>
      </c>
      <c r="E21" s="5" t="s">
        <v>1765</v>
      </c>
      <c r="F21" s="5" t="s">
        <v>1766</v>
      </c>
      <c r="G21" s="5" t="s">
        <v>1767</v>
      </c>
      <c r="J21" s="5" t="s">
        <v>2266</v>
      </c>
    </row>
    <row r="22" spans="1:10">
      <c r="A22" s="5">
        <v>21</v>
      </c>
      <c r="B22" s="5" t="s">
        <v>1686</v>
      </c>
      <c r="C22" s="5" t="s">
        <v>150</v>
      </c>
      <c r="D22" s="5" t="s">
        <v>1768</v>
      </c>
      <c r="E22" s="5" t="s">
        <v>1769</v>
      </c>
      <c r="F22" s="5" t="s">
        <v>1770</v>
      </c>
      <c r="G22" s="5" t="s">
        <v>1763</v>
      </c>
      <c r="J22" s="5" t="s">
        <v>2266</v>
      </c>
    </row>
    <row r="23" spans="1:10">
      <c r="A23" s="5">
        <v>22</v>
      </c>
      <c r="B23" s="5" t="s">
        <v>1686</v>
      </c>
      <c r="C23" s="5" t="s">
        <v>150</v>
      </c>
      <c r="D23" s="5" t="s">
        <v>1771</v>
      </c>
      <c r="E23" s="5" t="s">
        <v>1772</v>
      </c>
      <c r="F23" s="5" t="s">
        <v>1773</v>
      </c>
      <c r="G23" s="5" t="s">
        <v>1698</v>
      </c>
      <c r="J23" s="5" t="s">
        <v>2266</v>
      </c>
    </row>
    <row r="24" spans="1:10">
      <c r="A24" s="5">
        <v>23</v>
      </c>
      <c r="B24" s="5" t="s">
        <v>1686</v>
      </c>
      <c r="C24" s="5" t="s">
        <v>150</v>
      </c>
      <c r="D24" s="5" t="s">
        <v>1774</v>
      </c>
      <c r="E24" s="5" t="s">
        <v>1775</v>
      </c>
      <c r="F24" s="5" t="s">
        <v>1776</v>
      </c>
      <c r="G24" s="5" t="s">
        <v>1698</v>
      </c>
      <c r="J24" s="5" t="s">
        <v>2266</v>
      </c>
    </row>
    <row r="25" spans="1:10">
      <c r="A25" s="5">
        <v>24</v>
      </c>
      <c r="B25" s="5" t="s">
        <v>1686</v>
      </c>
      <c r="C25" s="5" t="s">
        <v>150</v>
      </c>
      <c r="D25" s="5" t="s">
        <v>1777</v>
      </c>
      <c r="E25" s="5" t="s">
        <v>1778</v>
      </c>
      <c r="F25" s="5" t="s">
        <v>1779</v>
      </c>
      <c r="G25" s="5" t="s">
        <v>1763</v>
      </c>
      <c r="J25" s="5" t="s">
        <v>2266</v>
      </c>
    </row>
    <row r="26" spans="1:10">
      <c r="A26" s="5">
        <v>25</v>
      </c>
      <c r="B26" s="5" t="s">
        <v>1686</v>
      </c>
      <c r="C26" s="5" t="s">
        <v>150</v>
      </c>
      <c r="D26" s="5" t="s">
        <v>1780</v>
      </c>
      <c r="E26" s="5" t="s">
        <v>1781</v>
      </c>
      <c r="F26" s="5" t="s">
        <v>1782</v>
      </c>
      <c r="G26" s="5" t="s">
        <v>1763</v>
      </c>
      <c r="J26" s="5" t="s">
        <v>2266</v>
      </c>
    </row>
    <row r="27" spans="1:10">
      <c r="A27" s="5">
        <v>26</v>
      </c>
      <c r="B27" s="5" t="s">
        <v>1686</v>
      </c>
      <c r="C27" s="5" t="s">
        <v>150</v>
      </c>
      <c r="D27" s="5" t="s">
        <v>1783</v>
      </c>
      <c r="E27" s="5" t="s">
        <v>1784</v>
      </c>
      <c r="F27" s="5" t="s">
        <v>1785</v>
      </c>
      <c r="G27" s="5" t="s">
        <v>1786</v>
      </c>
      <c r="J27" s="5" t="s">
        <v>2266</v>
      </c>
    </row>
    <row r="28" spans="1:10">
      <c r="A28" s="5">
        <v>27</v>
      </c>
      <c r="B28" s="5" t="s">
        <v>1686</v>
      </c>
      <c r="C28" s="5" t="s">
        <v>150</v>
      </c>
      <c r="D28" s="5" t="s">
        <v>1787</v>
      </c>
      <c r="E28" s="5" t="s">
        <v>1788</v>
      </c>
      <c r="F28" s="5" t="s">
        <v>1789</v>
      </c>
      <c r="G28" s="5" t="s">
        <v>1694</v>
      </c>
      <c r="J28" s="5" t="s">
        <v>2266</v>
      </c>
    </row>
    <row r="29" spans="1:10">
      <c r="A29" s="5">
        <v>28</v>
      </c>
      <c r="B29" s="5" t="s">
        <v>1686</v>
      </c>
      <c r="C29" s="5" t="s">
        <v>150</v>
      </c>
      <c r="D29" s="5" t="s">
        <v>1790</v>
      </c>
      <c r="E29" s="5" t="s">
        <v>1791</v>
      </c>
      <c r="F29" s="5" t="s">
        <v>1792</v>
      </c>
      <c r="G29" s="5" t="s">
        <v>1793</v>
      </c>
      <c r="J29" s="5" t="s">
        <v>2266</v>
      </c>
    </row>
    <row r="30" spans="1:10">
      <c r="A30" s="5">
        <v>29</v>
      </c>
      <c r="B30" s="5" t="s">
        <v>1686</v>
      </c>
      <c r="C30" s="5" t="s">
        <v>150</v>
      </c>
      <c r="D30" s="5" t="s">
        <v>1794</v>
      </c>
      <c r="E30" s="5" t="s">
        <v>1795</v>
      </c>
      <c r="F30" s="5" t="s">
        <v>1796</v>
      </c>
      <c r="G30" s="5" t="s">
        <v>1797</v>
      </c>
      <c r="H30" s="5" t="s">
        <v>1798</v>
      </c>
      <c r="J30" s="5" t="s">
        <v>2266</v>
      </c>
    </row>
    <row r="31" spans="1:10">
      <c r="A31" s="5">
        <v>30</v>
      </c>
      <c r="B31" s="5" t="s">
        <v>1686</v>
      </c>
      <c r="C31" s="5" t="s">
        <v>150</v>
      </c>
      <c r="D31" s="5" t="s">
        <v>1799</v>
      </c>
      <c r="E31" s="5" t="s">
        <v>1800</v>
      </c>
      <c r="F31" s="5" t="s">
        <v>1801</v>
      </c>
      <c r="G31" s="5" t="s">
        <v>1802</v>
      </c>
      <c r="J31" s="5" t="s">
        <v>2266</v>
      </c>
    </row>
    <row r="32" spans="1:10">
      <c r="A32" s="5">
        <v>31</v>
      </c>
      <c r="B32" s="5" t="s">
        <v>1686</v>
      </c>
      <c r="C32" s="5" t="s">
        <v>150</v>
      </c>
      <c r="D32" s="5" t="s">
        <v>1803</v>
      </c>
      <c r="E32" s="5" t="s">
        <v>1804</v>
      </c>
      <c r="F32" s="5" t="s">
        <v>1805</v>
      </c>
      <c r="G32" s="5" t="s">
        <v>1806</v>
      </c>
      <c r="J32" s="5" t="s">
        <v>2266</v>
      </c>
    </row>
    <row r="33" spans="1:10">
      <c r="A33" s="5">
        <v>32</v>
      </c>
      <c r="B33" s="5" t="s">
        <v>1686</v>
      </c>
      <c r="C33" s="5" t="s">
        <v>150</v>
      </c>
      <c r="D33" s="5" t="s">
        <v>1807</v>
      </c>
      <c r="E33" s="5" t="s">
        <v>1808</v>
      </c>
      <c r="F33" s="5" t="s">
        <v>1809</v>
      </c>
      <c r="G33" s="5" t="s">
        <v>1810</v>
      </c>
      <c r="J33" s="5" t="s">
        <v>2266</v>
      </c>
    </row>
    <row r="34" spans="1:10">
      <c r="A34" s="5">
        <v>33</v>
      </c>
      <c r="B34" s="5" t="s">
        <v>1686</v>
      </c>
      <c r="C34" s="5" t="s">
        <v>150</v>
      </c>
      <c r="D34" s="5" t="s">
        <v>1811</v>
      </c>
      <c r="E34" s="5" t="s">
        <v>1812</v>
      </c>
      <c r="F34" s="5" t="s">
        <v>1813</v>
      </c>
      <c r="G34" s="5" t="s">
        <v>1814</v>
      </c>
      <c r="J34" s="5" t="s">
        <v>2266</v>
      </c>
    </row>
    <row r="35" spans="1:10">
      <c r="A35" s="5">
        <v>34</v>
      </c>
      <c r="B35" s="5" t="s">
        <v>1686</v>
      </c>
      <c r="C35" s="5" t="s">
        <v>150</v>
      </c>
      <c r="D35" s="5" t="s">
        <v>1815</v>
      </c>
      <c r="E35" s="5" t="s">
        <v>1816</v>
      </c>
      <c r="F35" s="5" t="s">
        <v>1817</v>
      </c>
      <c r="G35" s="5" t="s">
        <v>1740</v>
      </c>
      <c r="H35" s="5" t="s">
        <v>1818</v>
      </c>
      <c r="J35" s="5" t="s">
        <v>2266</v>
      </c>
    </row>
    <row r="36" spans="1:10">
      <c r="A36" s="5">
        <v>35</v>
      </c>
      <c r="B36" s="5" t="s">
        <v>1686</v>
      </c>
      <c r="C36" s="5" t="s">
        <v>150</v>
      </c>
      <c r="D36" s="5" t="s">
        <v>1819</v>
      </c>
      <c r="E36" s="5" t="s">
        <v>1820</v>
      </c>
      <c r="F36" s="5" t="s">
        <v>1821</v>
      </c>
      <c r="G36" s="5" t="s">
        <v>1740</v>
      </c>
      <c r="J36" s="5" t="s">
        <v>2266</v>
      </c>
    </row>
    <row r="37" spans="1:10">
      <c r="A37" s="5">
        <v>36</v>
      </c>
      <c r="B37" s="5" t="s">
        <v>1686</v>
      </c>
      <c r="C37" s="5" t="s">
        <v>150</v>
      </c>
      <c r="D37" s="5" t="s">
        <v>1822</v>
      </c>
      <c r="E37" s="5" t="s">
        <v>1823</v>
      </c>
      <c r="F37" s="5" t="s">
        <v>1824</v>
      </c>
      <c r="G37" s="5" t="s">
        <v>1825</v>
      </c>
      <c r="J37" s="5" t="s">
        <v>2266</v>
      </c>
    </row>
    <row r="38" spans="1:10">
      <c r="A38" s="5">
        <v>37</v>
      </c>
      <c r="B38" s="5" t="s">
        <v>1686</v>
      </c>
      <c r="C38" s="5" t="s">
        <v>150</v>
      </c>
      <c r="D38" s="5" t="s">
        <v>1826</v>
      </c>
      <c r="E38" s="5" t="s">
        <v>1827</v>
      </c>
      <c r="F38" s="5" t="s">
        <v>1828</v>
      </c>
      <c r="G38" s="5" t="s">
        <v>1810</v>
      </c>
      <c r="J38" s="5" t="s">
        <v>2266</v>
      </c>
    </row>
    <row r="39" spans="1:10">
      <c r="A39" s="5">
        <v>38</v>
      </c>
      <c r="B39" s="5" t="s">
        <v>1686</v>
      </c>
      <c r="C39" s="5" t="s">
        <v>150</v>
      </c>
      <c r="D39" s="5" t="s">
        <v>1829</v>
      </c>
      <c r="E39" s="5" t="s">
        <v>1830</v>
      </c>
      <c r="F39" s="5" t="s">
        <v>1831</v>
      </c>
      <c r="G39" s="5" t="s">
        <v>1832</v>
      </c>
      <c r="J39" s="5" t="s">
        <v>2266</v>
      </c>
    </row>
    <row r="40" spans="1:10">
      <c r="A40" s="5">
        <v>39</v>
      </c>
      <c r="B40" s="5" t="s">
        <v>1686</v>
      </c>
      <c r="C40" s="5" t="s">
        <v>150</v>
      </c>
      <c r="D40" s="5" t="s">
        <v>1833</v>
      </c>
      <c r="E40" s="5" t="s">
        <v>1834</v>
      </c>
      <c r="F40" s="5" t="s">
        <v>1835</v>
      </c>
      <c r="G40" s="5" t="s">
        <v>1836</v>
      </c>
      <c r="H40" s="5" t="s">
        <v>1837</v>
      </c>
      <c r="J40" s="5" t="s">
        <v>2266</v>
      </c>
    </row>
    <row r="41" spans="1:10">
      <c r="A41" s="5">
        <v>40</v>
      </c>
      <c r="B41" s="5" t="s">
        <v>1686</v>
      </c>
      <c r="C41" s="5" t="s">
        <v>150</v>
      </c>
      <c r="D41" s="5" t="s">
        <v>1838</v>
      </c>
      <c r="E41" s="5" t="s">
        <v>1839</v>
      </c>
      <c r="F41" s="5" t="s">
        <v>1840</v>
      </c>
      <c r="G41" s="5" t="s">
        <v>1841</v>
      </c>
      <c r="J41" s="5" t="s">
        <v>2266</v>
      </c>
    </row>
    <row r="42" spans="1:10">
      <c r="A42" s="5">
        <v>41</v>
      </c>
      <c r="B42" s="5" t="s">
        <v>1686</v>
      </c>
      <c r="C42" s="5" t="s">
        <v>150</v>
      </c>
      <c r="D42" s="5" t="s">
        <v>1842</v>
      </c>
      <c r="E42" s="5" t="s">
        <v>1843</v>
      </c>
      <c r="F42" s="5" t="s">
        <v>1844</v>
      </c>
      <c r="G42" s="5" t="s">
        <v>1832</v>
      </c>
      <c r="H42" s="5" t="s">
        <v>1845</v>
      </c>
      <c r="J42" s="5" t="s">
        <v>2266</v>
      </c>
    </row>
    <row r="43" spans="1:10">
      <c r="A43" s="5">
        <v>42</v>
      </c>
      <c r="B43" s="5" t="s">
        <v>1686</v>
      </c>
      <c r="C43" s="5" t="s">
        <v>150</v>
      </c>
      <c r="D43" s="5" t="s">
        <v>1846</v>
      </c>
      <c r="E43" s="5" t="s">
        <v>1847</v>
      </c>
      <c r="F43" s="5" t="s">
        <v>1848</v>
      </c>
      <c r="G43" s="5" t="s">
        <v>1740</v>
      </c>
      <c r="J43" s="5" t="s">
        <v>2266</v>
      </c>
    </row>
    <row r="44" spans="1:10">
      <c r="A44" s="5">
        <v>43</v>
      </c>
      <c r="B44" s="5" t="s">
        <v>1686</v>
      </c>
      <c r="C44" s="5" t="s">
        <v>150</v>
      </c>
      <c r="D44" s="5" t="s">
        <v>1849</v>
      </c>
      <c r="E44" s="5" t="s">
        <v>1850</v>
      </c>
      <c r="F44" s="5" t="s">
        <v>1851</v>
      </c>
      <c r="G44" s="5" t="s">
        <v>1852</v>
      </c>
      <c r="J44" s="5" t="s">
        <v>2266</v>
      </c>
    </row>
    <row r="45" spans="1:10">
      <c r="A45" s="5">
        <v>44</v>
      </c>
      <c r="B45" s="5" t="s">
        <v>1686</v>
      </c>
      <c r="C45" s="5" t="s">
        <v>150</v>
      </c>
      <c r="D45" s="5" t="s">
        <v>1853</v>
      </c>
      <c r="E45" s="5" t="s">
        <v>1854</v>
      </c>
      <c r="F45" s="5" t="s">
        <v>1855</v>
      </c>
      <c r="G45" s="5" t="s">
        <v>1740</v>
      </c>
      <c r="J45" s="5" t="s">
        <v>2266</v>
      </c>
    </row>
    <row r="46" spans="1:10">
      <c r="A46" s="5">
        <v>45</v>
      </c>
      <c r="B46" s="5" t="s">
        <v>1686</v>
      </c>
      <c r="C46" s="5" t="s">
        <v>150</v>
      </c>
      <c r="D46" s="5" t="s">
        <v>1856</v>
      </c>
      <c r="E46" s="5" t="s">
        <v>1857</v>
      </c>
      <c r="F46" s="5" t="s">
        <v>1858</v>
      </c>
      <c r="G46" s="5" t="s">
        <v>1759</v>
      </c>
      <c r="J46" s="5" t="s">
        <v>2266</v>
      </c>
    </row>
    <row r="47" spans="1:10">
      <c r="A47" s="5">
        <v>46</v>
      </c>
      <c r="B47" s="5" t="s">
        <v>1686</v>
      </c>
      <c r="C47" s="5" t="s">
        <v>150</v>
      </c>
      <c r="D47" s="5" t="s">
        <v>1859</v>
      </c>
      <c r="E47" s="5" t="s">
        <v>1860</v>
      </c>
      <c r="F47" s="5" t="s">
        <v>1861</v>
      </c>
      <c r="G47" s="5" t="s">
        <v>1862</v>
      </c>
      <c r="J47" s="5" t="s">
        <v>2266</v>
      </c>
    </row>
    <row r="48" spans="1:10">
      <c r="A48" s="5">
        <v>47</v>
      </c>
      <c r="B48" s="5" t="s">
        <v>1686</v>
      </c>
      <c r="C48" s="5" t="s">
        <v>150</v>
      </c>
      <c r="D48" s="5" t="s">
        <v>1863</v>
      </c>
      <c r="E48" s="5" t="s">
        <v>1864</v>
      </c>
      <c r="F48" s="5" t="s">
        <v>1865</v>
      </c>
      <c r="G48" s="5" t="s">
        <v>1866</v>
      </c>
      <c r="J48" s="5" t="s">
        <v>2266</v>
      </c>
    </row>
    <row r="49" spans="1:10">
      <c r="A49" s="5">
        <v>48</v>
      </c>
      <c r="B49" s="5" t="s">
        <v>1686</v>
      </c>
      <c r="C49" s="5" t="s">
        <v>150</v>
      </c>
      <c r="D49" s="5" t="s">
        <v>1867</v>
      </c>
      <c r="E49" s="5" t="s">
        <v>1868</v>
      </c>
      <c r="F49" s="5" t="s">
        <v>1869</v>
      </c>
      <c r="G49" s="5" t="s">
        <v>1740</v>
      </c>
      <c r="J49" s="5" t="s">
        <v>2266</v>
      </c>
    </row>
    <row r="50" spans="1:10">
      <c r="A50" s="5">
        <v>49</v>
      </c>
      <c r="B50" s="5" t="s">
        <v>1686</v>
      </c>
      <c r="C50" s="5" t="s">
        <v>150</v>
      </c>
      <c r="D50" s="5" t="s">
        <v>1870</v>
      </c>
      <c r="E50" s="5" t="s">
        <v>1871</v>
      </c>
      <c r="F50" s="5" t="s">
        <v>1872</v>
      </c>
      <c r="G50" s="5" t="s">
        <v>1740</v>
      </c>
      <c r="J50" s="5" t="s">
        <v>2266</v>
      </c>
    </row>
    <row r="51" spans="1:10">
      <c r="A51" s="5">
        <v>50</v>
      </c>
      <c r="B51" s="5" t="s">
        <v>1686</v>
      </c>
      <c r="C51" s="5" t="s">
        <v>150</v>
      </c>
      <c r="D51" s="5" t="s">
        <v>1873</v>
      </c>
      <c r="E51" s="5" t="s">
        <v>1874</v>
      </c>
      <c r="F51" s="5" t="s">
        <v>1875</v>
      </c>
      <c r="G51" s="5" t="s">
        <v>1876</v>
      </c>
      <c r="J51" s="5" t="s">
        <v>2266</v>
      </c>
    </row>
    <row r="52" spans="1:10">
      <c r="A52" s="5">
        <v>51</v>
      </c>
      <c r="B52" s="5" t="s">
        <v>1686</v>
      </c>
      <c r="C52" s="5" t="s">
        <v>150</v>
      </c>
      <c r="D52" s="5" t="s">
        <v>1877</v>
      </c>
      <c r="E52" s="5" t="s">
        <v>1878</v>
      </c>
      <c r="F52" s="5" t="s">
        <v>1879</v>
      </c>
      <c r="G52" s="5" t="s">
        <v>1880</v>
      </c>
      <c r="J52" s="5" t="s">
        <v>2266</v>
      </c>
    </row>
    <row r="53" spans="1:10">
      <c r="A53" s="5">
        <v>52</v>
      </c>
      <c r="B53" s="5" t="s">
        <v>1686</v>
      </c>
      <c r="C53" s="5" t="s">
        <v>150</v>
      </c>
      <c r="D53" s="5" t="s">
        <v>1881</v>
      </c>
      <c r="E53" s="5" t="s">
        <v>1882</v>
      </c>
      <c r="F53" s="5" t="s">
        <v>1883</v>
      </c>
      <c r="G53" s="5" t="s">
        <v>1884</v>
      </c>
      <c r="J53" s="5" t="s">
        <v>2266</v>
      </c>
    </row>
    <row r="54" spans="1:10">
      <c r="A54" s="5">
        <v>53</v>
      </c>
      <c r="B54" s="5" t="s">
        <v>1686</v>
      </c>
      <c r="C54" s="5" t="s">
        <v>150</v>
      </c>
      <c r="D54" s="5" t="s">
        <v>1885</v>
      </c>
      <c r="E54" s="5" t="s">
        <v>1886</v>
      </c>
      <c r="F54" s="5" t="s">
        <v>1887</v>
      </c>
      <c r="G54" s="5" t="s">
        <v>1888</v>
      </c>
      <c r="J54" s="5" t="s">
        <v>2266</v>
      </c>
    </row>
    <row r="55" spans="1:10">
      <c r="A55" s="5">
        <v>54</v>
      </c>
      <c r="B55" s="5" t="s">
        <v>1686</v>
      </c>
      <c r="C55" s="5" t="s">
        <v>150</v>
      </c>
      <c r="D55" s="5" t="s">
        <v>1889</v>
      </c>
      <c r="E55" s="5" t="s">
        <v>1890</v>
      </c>
      <c r="F55" s="5" t="s">
        <v>1891</v>
      </c>
      <c r="G55" s="5" t="s">
        <v>1797</v>
      </c>
      <c r="J55" s="5" t="s">
        <v>2266</v>
      </c>
    </row>
    <row r="56" spans="1:10">
      <c r="A56" s="5">
        <v>55</v>
      </c>
      <c r="B56" s="5" t="s">
        <v>1686</v>
      </c>
      <c r="C56" s="5" t="s">
        <v>150</v>
      </c>
      <c r="D56" s="5" t="s">
        <v>1892</v>
      </c>
      <c r="E56" s="5" t="s">
        <v>1893</v>
      </c>
      <c r="F56" s="5" t="s">
        <v>1894</v>
      </c>
      <c r="G56" s="5" t="s">
        <v>1895</v>
      </c>
      <c r="J56" s="5" t="s">
        <v>2266</v>
      </c>
    </row>
    <row r="57" spans="1:10">
      <c r="A57" s="5">
        <v>56</v>
      </c>
      <c r="B57" s="5" t="s">
        <v>1686</v>
      </c>
      <c r="C57" s="5" t="s">
        <v>150</v>
      </c>
      <c r="D57" s="5" t="s">
        <v>1896</v>
      </c>
      <c r="E57" s="5" t="s">
        <v>1897</v>
      </c>
      <c r="F57" s="5" t="s">
        <v>1898</v>
      </c>
      <c r="G57" s="5" t="s">
        <v>1899</v>
      </c>
      <c r="J57" s="5" t="s">
        <v>2266</v>
      </c>
    </row>
    <row r="58" spans="1:10">
      <c r="A58" s="5">
        <v>57</v>
      </c>
      <c r="B58" s="5" t="s">
        <v>1686</v>
      </c>
      <c r="C58" s="5" t="s">
        <v>150</v>
      </c>
      <c r="D58" s="5" t="s">
        <v>1900</v>
      </c>
      <c r="E58" s="5" t="s">
        <v>1901</v>
      </c>
      <c r="F58" s="5" t="s">
        <v>1902</v>
      </c>
      <c r="G58" s="5" t="s">
        <v>1903</v>
      </c>
      <c r="J58" s="5" t="s">
        <v>2266</v>
      </c>
    </row>
    <row r="59" spans="1:10">
      <c r="A59" s="5">
        <v>58</v>
      </c>
      <c r="B59" s="5" t="s">
        <v>1686</v>
      </c>
      <c r="C59" s="5" t="s">
        <v>150</v>
      </c>
      <c r="D59" s="5" t="s">
        <v>1904</v>
      </c>
      <c r="E59" s="5" t="s">
        <v>1905</v>
      </c>
      <c r="F59" s="5" t="s">
        <v>1906</v>
      </c>
      <c r="G59" s="5" t="s">
        <v>1907</v>
      </c>
      <c r="J59" s="5" t="s">
        <v>2266</v>
      </c>
    </row>
    <row r="60" spans="1:10">
      <c r="A60" s="5">
        <v>59</v>
      </c>
      <c r="B60" s="5" t="s">
        <v>1686</v>
      </c>
      <c r="C60" s="5" t="s">
        <v>150</v>
      </c>
      <c r="D60" s="5" t="s">
        <v>1908</v>
      </c>
      <c r="E60" s="5" t="s">
        <v>1909</v>
      </c>
      <c r="F60" s="5" t="s">
        <v>1910</v>
      </c>
      <c r="G60" s="5" t="s">
        <v>1694</v>
      </c>
      <c r="J60" s="5" t="s">
        <v>2266</v>
      </c>
    </row>
    <row r="61" spans="1:10">
      <c r="A61" s="5">
        <v>60</v>
      </c>
      <c r="B61" s="5" t="s">
        <v>1686</v>
      </c>
      <c r="C61" s="5" t="s">
        <v>150</v>
      </c>
      <c r="D61" s="5" t="s">
        <v>1911</v>
      </c>
      <c r="E61" s="5" t="s">
        <v>1912</v>
      </c>
      <c r="F61" s="5" t="s">
        <v>1913</v>
      </c>
      <c r="G61" s="5" t="s">
        <v>1914</v>
      </c>
      <c r="J61" s="5" t="s">
        <v>2266</v>
      </c>
    </row>
    <row r="62" spans="1:10">
      <c r="A62" s="5">
        <v>61</v>
      </c>
      <c r="B62" s="5" t="s">
        <v>1686</v>
      </c>
      <c r="C62" s="5" t="s">
        <v>150</v>
      </c>
      <c r="D62" s="5" t="s">
        <v>1915</v>
      </c>
      <c r="E62" s="5" t="s">
        <v>1916</v>
      </c>
      <c r="F62" s="5" t="s">
        <v>1917</v>
      </c>
      <c r="G62" s="5" t="s">
        <v>1728</v>
      </c>
      <c r="J62" s="5" t="s">
        <v>2266</v>
      </c>
    </row>
    <row r="63" spans="1:10">
      <c r="A63" s="5">
        <v>62</v>
      </c>
      <c r="B63" s="5" t="s">
        <v>1686</v>
      </c>
      <c r="C63" s="5" t="s">
        <v>150</v>
      </c>
      <c r="D63" s="5" t="s">
        <v>1918</v>
      </c>
      <c r="E63" s="5" t="s">
        <v>1919</v>
      </c>
      <c r="F63" s="5" t="s">
        <v>1920</v>
      </c>
      <c r="G63" s="5" t="s">
        <v>1759</v>
      </c>
      <c r="J63" s="5" t="s">
        <v>2266</v>
      </c>
    </row>
    <row r="64" spans="1:10">
      <c r="A64" s="5">
        <v>63</v>
      </c>
      <c r="B64" s="5" t="s">
        <v>1686</v>
      </c>
      <c r="C64" s="5" t="s">
        <v>150</v>
      </c>
      <c r="D64" s="5" t="s">
        <v>1921</v>
      </c>
      <c r="E64" s="5" t="s">
        <v>1922</v>
      </c>
      <c r="F64" s="5" t="s">
        <v>1923</v>
      </c>
      <c r="G64" s="5" t="s">
        <v>1888</v>
      </c>
      <c r="J64" s="5" t="s">
        <v>2266</v>
      </c>
    </row>
    <row r="65" spans="1:10">
      <c r="A65" s="5">
        <v>64</v>
      </c>
      <c r="B65" s="5" t="s">
        <v>1686</v>
      </c>
      <c r="C65" s="5" t="s">
        <v>150</v>
      </c>
      <c r="D65" s="5" t="s">
        <v>1924</v>
      </c>
      <c r="E65" s="5" t="s">
        <v>1925</v>
      </c>
      <c r="F65" s="5" t="s">
        <v>1926</v>
      </c>
      <c r="G65" s="5" t="s">
        <v>1927</v>
      </c>
      <c r="J65" s="5" t="s">
        <v>2266</v>
      </c>
    </row>
    <row r="66" spans="1:10">
      <c r="A66" s="5">
        <v>65</v>
      </c>
      <c r="B66" s="5" t="s">
        <v>1686</v>
      </c>
      <c r="C66" s="5" t="s">
        <v>150</v>
      </c>
      <c r="D66" s="5" t="s">
        <v>1928</v>
      </c>
      <c r="E66" s="5" t="s">
        <v>1929</v>
      </c>
      <c r="F66" s="5" t="s">
        <v>1930</v>
      </c>
      <c r="G66" s="5" t="s">
        <v>1931</v>
      </c>
      <c r="J66" s="5" t="s">
        <v>2266</v>
      </c>
    </row>
    <row r="67" spans="1:10">
      <c r="A67" s="5">
        <v>66</v>
      </c>
      <c r="B67" s="5" t="s">
        <v>1686</v>
      </c>
      <c r="C67" s="5" t="s">
        <v>150</v>
      </c>
      <c r="D67" s="5" t="s">
        <v>1932</v>
      </c>
      <c r="E67" s="5" t="s">
        <v>1933</v>
      </c>
      <c r="F67" s="5" t="s">
        <v>1934</v>
      </c>
      <c r="G67" s="5" t="s">
        <v>1935</v>
      </c>
      <c r="J67" s="5" t="s">
        <v>2266</v>
      </c>
    </row>
    <row r="68" spans="1:10">
      <c r="A68" s="5">
        <v>67</v>
      </c>
      <c r="B68" s="5" t="s">
        <v>1686</v>
      </c>
      <c r="C68" s="5" t="s">
        <v>150</v>
      </c>
      <c r="D68" s="5" t="s">
        <v>1936</v>
      </c>
      <c r="E68" s="5" t="s">
        <v>1937</v>
      </c>
      <c r="F68" s="5" t="s">
        <v>1938</v>
      </c>
      <c r="G68" s="5" t="s">
        <v>1939</v>
      </c>
      <c r="J68" s="5" t="s">
        <v>2266</v>
      </c>
    </row>
    <row r="69" spans="1:10">
      <c r="A69" s="5">
        <v>68</v>
      </c>
      <c r="B69" s="5" t="s">
        <v>1686</v>
      </c>
      <c r="C69" s="5" t="s">
        <v>150</v>
      </c>
      <c r="D69" s="5" t="s">
        <v>1940</v>
      </c>
      <c r="E69" s="5" t="s">
        <v>1941</v>
      </c>
      <c r="F69" s="5" t="s">
        <v>1942</v>
      </c>
      <c r="G69" s="5" t="s">
        <v>1943</v>
      </c>
      <c r="J69" s="5" t="s">
        <v>2266</v>
      </c>
    </row>
    <row r="70" spans="1:10">
      <c r="A70" s="5">
        <v>69</v>
      </c>
      <c r="B70" s="5" t="s">
        <v>1686</v>
      </c>
      <c r="C70" s="5" t="s">
        <v>150</v>
      </c>
      <c r="D70" s="5" t="s">
        <v>1944</v>
      </c>
      <c r="E70" s="5" t="s">
        <v>1945</v>
      </c>
      <c r="F70" s="5" t="s">
        <v>1946</v>
      </c>
      <c r="G70" s="5" t="s">
        <v>1947</v>
      </c>
      <c r="J70" s="5" t="s">
        <v>2266</v>
      </c>
    </row>
    <row r="71" spans="1:10">
      <c r="A71" s="5">
        <v>70</v>
      </c>
      <c r="B71" s="5" t="s">
        <v>1686</v>
      </c>
      <c r="C71" s="5" t="s">
        <v>150</v>
      </c>
      <c r="D71" s="5" t="s">
        <v>1948</v>
      </c>
      <c r="E71" s="5" t="s">
        <v>1949</v>
      </c>
      <c r="F71" s="5" t="s">
        <v>1950</v>
      </c>
      <c r="G71" s="5" t="s">
        <v>1759</v>
      </c>
      <c r="J71" s="5" t="s">
        <v>2266</v>
      </c>
    </row>
    <row r="72" spans="1:10">
      <c r="A72" s="5">
        <v>71</v>
      </c>
      <c r="B72" s="5" t="s">
        <v>1686</v>
      </c>
      <c r="C72" s="5" t="s">
        <v>150</v>
      </c>
      <c r="D72" s="5" t="s">
        <v>1951</v>
      </c>
      <c r="E72" s="5" t="s">
        <v>1952</v>
      </c>
      <c r="F72" s="5" t="s">
        <v>1953</v>
      </c>
      <c r="G72" s="5" t="s">
        <v>1690</v>
      </c>
      <c r="J72" s="5" t="s">
        <v>2266</v>
      </c>
    </row>
    <row r="73" spans="1:10">
      <c r="A73" s="5">
        <v>72</v>
      </c>
      <c r="B73" s="5" t="s">
        <v>1686</v>
      </c>
      <c r="C73" s="5" t="s">
        <v>150</v>
      </c>
      <c r="D73" s="5" t="s">
        <v>1954</v>
      </c>
      <c r="E73" s="5" t="s">
        <v>1955</v>
      </c>
      <c r="F73" s="5" t="s">
        <v>1956</v>
      </c>
      <c r="G73" s="5" t="s">
        <v>1866</v>
      </c>
      <c r="J73" s="5" t="s">
        <v>2266</v>
      </c>
    </row>
    <row r="74" spans="1:10">
      <c r="A74" s="5">
        <v>73</v>
      </c>
      <c r="B74" s="5" t="s">
        <v>1686</v>
      </c>
      <c r="C74" s="5" t="s">
        <v>150</v>
      </c>
      <c r="D74" s="5" t="s">
        <v>1957</v>
      </c>
      <c r="E74" s="5" t="s">
        <v>1958</v>
      </c>
      <c r="F74" s="5" t="s">
        <v>1959</v>
      </c>
      <c r="G74" s="5" t="s">
        <v>1740</v>
      </c>
      <c r="J74" s="5" t="s">
        <v>2266</v>
      </c>
    </row>
    <row r="75" spans="1:10">
      <c r="A75" s="5">
        <v>74</v>
      </c>
      <c r="B75" s="5" t="s">
        <v>1686</v>
      </c>
      <c r="C75" s="5" t="s">
        <v>150</v>
      </c>
      <c r="D75" s="5" t="s">
        <v>1960</v>
      </c>
      <c r="E75" s="5" t="s">
        <v>1961</v>
      </c>
      <c r="F75" s="5" t="s">
        <v>1962</v>
      </c>
      <c r="G75" s="5" t="s">
        <v>1698</v>
      </c>
      <c r="J75" s="5" t="s">
        <v>2266</v>
      </c>
    </row>
    <row r="76" spans="1:10">
      <c r="A76" s="5">
        <v>75</v>
      </c>
      <c r="B76" s="5" t="s">
        <v>1686</v>
      </c>
      <c r="C76" s="5" t="s">
        <v>150</v>
      </c>
      <c r="D76" s="5" t="s">
        <v>1963</v>
      </c>
      <c r="E76" s="5" t="s">
        <v>1964</v>
      </c>
      <c r="F76" s="5" t="s">
        <v>1965</v>
      </c>
      <c r="G76" s="5" t="s">
        <v>1966</v>
      </c>
      <c r="H76" s="5" t="s">
        <v>1967</v>
      </c>
      <c r="J76" s="5" t="s">
        <v>2266</v>
      </c>
    </row>
    <row r="77" spans="1:10">
      <c r="A77" s="5">
        <v>76</v>
      </c>
      <c r="B77" s="5" t="s">
        <v>1686</v>
      </c>
      <c r="C77" s="5" t="s">
        <v>150</v>
      </c>
      <c r="D77" s="5" t="s">
        <v>1968</v>
      </c>
      <c r="E77" s="5" t="s">
        <v>1969</v>
      </c>
      <c r="F77" s="5" t="s">
        <v>1970</v>
      </c>
      <c r="G77" s="5" t="s">
        <v>1971</v>
      </c>
      <c r="J77" s="5" t="s">
        <v>2266</v>
      </c>
    </row>
    <row r="78" spans="1:10">
      <c r="A78" s="5">
        <v>77</v>
      </c>
      <c r="B78" s="5" t="s">
        <v>1686</v>
      </c>
      <c r="C78" s="5" t="s">
        <v>150</v>
      </c>
      <c r="D78" s="5" t="s">
        <v>1972</v>
      </c>
      <c r="E78" s="5" t="s">
        <v>1973</v>
      </c>
      <c r="F78" s="5" t="s">
        <v>1974</v>
      </c>
      <c r="G78" s="5" t="s">
        <v>1841</v>
      </c>
      <c r="J78" s="5" t="s">
        <v>2266</v>
      </c>
    </row>
    <row r="79" spans="1:10">
      <c r="A79" s="5">
        <v>78</v>
      </c>
      <c r="B79" s="5" t="s">
        <v>1686</v>
      </c>
      <c r="C79" s="5" t="s">
        <v>150</v>
      </c>
      <c r="D79" s="5" t="s">
        <v>1975</v>
      </c>
      <c r="E79" s="5" t="s">
        <v>1976</v>
      </c>
      <c r="F79" s="5" t="s">
        <v>1977</v>
      </c>
      <c r="G79" s="5" t="s">
        <v>1698</v>
      </c>
      <c r="J79" s="5" t="s">
        <v>2266</v>
      </c>
    </row>
    <row r="80" spans="1:10">
      <c r="A80" s="5">
        <v>79</v>
      </c>
      <c r="B80" s="5" t="s">
        <v>1686</v>
      </c>
      <c r="C80" s="5" t="s">
        <v>150</v>
      </c>
      <c r="D80" s="5" t="s">
        <v>1978</v>
      </c>
      <c r="E80" s="5" t="s">
        <v>1979</v>
      </c>
      <c r="F80" s="5" t="s">
        <v>1980</v>
      </c>
      <c r="G80" s="5" t="s">
        <v>1836</v>
      </c>
      <c r="J80" s="5" t="s">
        <v>2266</v>
      </c>
    </row>
    <row r="81" spans="1:10">
      <c r="A81" s="5">
        <v>80</v>
      </c>
      <c r="B81" s="5" t="s">
        <v>1686</v>
      </c>
      <c r="C81" s="5" t="s">
        <v>150</v>
      </c>
      <c r="D81" s="5" t="s">
        <v>1981</v>
      </c>
      <c r="E81" s="5" t="s">
        <v>1982</v>
      </c>
      <c r="F81" s="5" t="s">
        <v>1983</v>
      </c>
      <c r="G81" s="5" t="s">
        <v>1876</v>
      </c>
      <c r="J81" s="5" t="s">
        <v>2266</v>
      </c>
    </row>
    <row r="82" spans="1:10">
      <c r="A82" s="5">
        <v>81</v>
      </c>
      <c r="B82" s="5" t="s">
        <v>1686</v>
      </c>
      <c r="C82" s="5" t="s">
        <v>150</v>
      </c>
      <c r="D82" s="5" t="s">
        <v>1984</v>
      </c>
      <c r="E82" s="5" t="s">
        <v>1985</v>
      </c>
      <c r="F82" s="5" t="s">
        <v>1986</v>
      </c>
      <c r="G82" s="5" t="s">
        <v>1694</v>
      </c>
      <c r="J82" s="5" t="s">
        <v>2266</v>
      </c>
    </row>
    <row r="83" spans="1:10">
      <c r="A83" s="5">
        <v>82</v>
      </c>
      <c r="B83" s="5" t="s">
        <v>1686</v>
      </c>
      <c r="C83" s="5" t="s">
        <v>150</v>
      </c>
      <c r="D83" s="5" t="s">
        <v>1987</v>
      </c>
      <c r="E83" s="5" t="s">
        <v>1988</v>
      </c>
      <c r="F83" s="5" t="s">
        <v>1989</v>
      </c>
      <c r="G83" s="5" t="s">
        <v>1888</v>
      </c>
      <c r="J83" s="5" t="s">
        <v>2266</v>
      </c>
    </row>
    <row r="84" spans="1:10">
      <c r="A84" s="5">
        <v>83</v>
      </c>
      <c r="B84" s="5" t="s">
        <v>1686</v>
      </c>
      <c r="C84" s="5" t="s">
        <v>150</v>
      </c>
      <c r="D84" s="5" t="s">
        <v>1990</v>
      </c>
      <c r="E84" s="5" t="s">
        <v>1991</v>
      </c>
      <c r="F84" s="5" t="s">
        <v>1992</v>
      </c>
      <c r="G84" s="5" t="s">
        <v>1935</v>
      </c>
      <c r="J84" s="5" t="s">
        <v>2266</v>
      </c>
    </row>
    <row r="85" spans="1:10">
      <c r="A85" s="5">
        <v>84</v>
      </c>
      <c r="B85" s="5" t="s">
        <v>1686</v>
      </c>
      <c r="C85" s="5" t="s">
        <v>150</v>
      </c>
      <c r="D85" s="5" t="s">
        <v>1993</v>
      </c>
      <c r="E85" s="5" t="s">
        <v>1994</v>
      </c>
      <c r="F85" s="5" t="s">
        <v>1995</v>
      </c>
      <c r="G85" s="5" t="s">
        <v>1996</v>
      </c>
      <c r="J85" s="5" t="s">
        <v>2266</v>
      </c>
    </row>
    <row r="86" spans="1:10">
      <c r="A86" s="5">
        <v>85</v>
      </c>
      <c r="B86" s="5" t="s">
        <v>1686</v>
      </c>
      <c r="C86" s="5" t="s">
        <v>150</v>
      </c>
      <c r="D86" s="5" t="s">
        <v>1997</v>
      </c>
      <c r="E86" s="5" t="s">
        <v>1998</v>
      </c>
      <c r="F86" s="5" t="s">
        <v>1999</v>
      </c>
      <c r="G86" s="5" t="s">
        <v>2000</v>
      </c>
      <c r="H86" s="5" t="s">
        <v>2001</v>
      </c>
      <c r="J86" s="5" t="s">
        <v>2266</v>
      </c>
    </row>
    <row r="87" spans="1:10">
      <c r="A87" s="5">
        <v>86</v>
      </c>
      <c r="B87" s="5" t="s">
        <v>1686</v>
      </c>
      <c r="C87" s="5" t="s">
        <v>150</v>
      </c>
      <c r="D87" s="5" t="s">
        <v>2002</v>
      </c>
      <c r="E87" s="5" t="s">
        <v>2003</v>
      </c>
      <c r="F87" s="5" t="s">
        <v>2004</v>
      </c>
      <c r="G87" s="5" t="s">
        <v>2000</v>
      </c>
      <c r="H87" s="5" t="s">
        <v>2005</v>
      </c>
      <c r="J87" s="5" t="s">
        <v>2266</v>
      </c>
    </row>
    <row r="88" spans="1:10">
      <c r="A88" s="5">
        <v>87</v>
      </c>
      <c r="B88" s="5" t="s">
        <v>1686</v>
      </c>
      <c r="C88" s="5" t="s">
        <v>150</v>
      </c>
      <c r="D88" s="5" t="s">
        <v>2006</v>
      </c>
      <c r="E88" s="5" t="s">
        <v>2007</v>
      </c>
      <c r="F88" s="5" t="s">
        <v>2008</v>
      </c>
      <c r="G88" s="5" t="s">
        <v>1947</v>
      </c>
      <c r="J88" s="5" t="s">
        <v>2266</v>
      </c>
    </row>
    <row r="89" spans="1:10">
      <c r="A89" s="5">
        <v>88</v>
      </c>
      <c r="B89" s="5" t="s">
        <v>1686</v>
      </c>
      <c r="C89" s="5" t="s">
        <v>150</v>
      </c>
      <c r="D89" s="5" t="s">
        <v>2009</v>
      </c>
      <c r="E89" s="5" t="s">
        <v>2010</v>
      </c>
      <c r="F89" s="5" t="s">
        <v>2011</v>
      </c>
      <c r="G89" s="5" t="s">
        <v>2012</v>
      </c>
      <c r="J89" s="5" t="s">
        <v>2266</v>
      </c>
    </row>
    <row r="90" spans="1:10">
      <c r="A90" s="5">
        <v>89</v>
      </c>
      <c r="B90" s="5" t="s">
        <v>1686</v>
      </c>
      <c r="C90" s="5" t="s">
        <v>150</v>
      </c>
      <c r="D90" s="5" t="s">
        <v>2013</v>
      </c>
      <c r="E90" s="5" t="s">
        <v>2014</v>
      </c>
      <c r="F90" s="5" t="s">
        <v>2015</v>
      </c>
      <c r="G90" s="5" t="s">
        <v>1947</v>
      </c>
      <c r="H90" s="5" t="s">
        <v>1729</v>
      </c>
      <c r="J90" s="5" t="s">
        <v>2266</v>
      </c>
    </row>
    <row r="91" spans="1:10">
      <c r="A91" s="5">
        <v>90</v>
      </c>
      <c r="B91" s="5" t="s">
        <v>1686</v>
      </c>
      <c r="C91" s="5" t="s">
        <v>150</v>
      </c>
      <c r="D91" s="5" t="s">
        <v>2016</v>
      </c>
      <c r="E91" s="5" t="s">
        <v>2017</v>
      </c>
      <c r="F91" s="5" t="s">
        <v>2018</v>
      </c>
      <c r="G91" s="5" t="s">
        <v>1947</v>
      </c>
      <c r="J91" s="5" t="s">
        <v>2266</v>
      </c>
    </row>
    <row r="92" spans="1:10">
      <c r="A92" s="5">
        <v>91</v>
      </c>
      <c r="B92" s="5" t="s">
        <v>1686</v>
      </c>
      <c r="C92" s="5" t="s">
        <v>150</v>
      </c>
      <c r="D92" s="5" t="s">
        <v>2019</v>
      </c>
      <c r="E92" s="5" t="s">
        <v>2020</v>
      </c>
      <c r="F92" s="5" t="s">
        <v>2021</v>
      </c>
      <c r="G92" s="5" t="s">
        <v>2022</v>
      </c>
      <c r="J92" s="5" t="s">
        <v>2266</v>
      </c>
    </row>
    <row r="93" spans="1:10">
      <c r="A93" s="5">
        <v>92</v>
      </c>
      <c r="B93" s="5" t="s">
        <v>1686</v>
      </c>
      <c r="C93" s="5" t="s">
        <v>150</v>
      </c>
      <c r="D93" s="5" t="s">
        <v>2023</v>
      </c>
      <c r="E93" s="5" t="s">
        <v>2024</v>
      </c>
      <c r="F93" s="5" t="s">
        <v>2025</v>
      </c>
      <c r="G93" s="5" t="s">
        <v>1690</v>
      </c>
      <c r="J93" s="5" t="s">
        <v>2266</v>
      </c>
    </row>
    <row r="94" spans="1:10">
      <c r="A94" s="5">
        <v>93</v>
      </c>
      <c r="B94" s="5" t="s">
        <v>1686</v>
      </c>
      <c r="C94" s="5" t="s">
        <v>150</v>
      </c>
      <c r="D94" s="5" t="s">
        <v>2026</v>
      </c>
      <c r="E94" s="5" t="s">
        <v>2027</v>
      </c>
      <c r="F94" s="5" t="s">
        <v>2028</v>
      </c>
      <c r="G94" s="5" t="s">
        <v>1810</v>
      </c>
      <c r="J94" s="5" t="s">
        <v>2266</v>
      </c>
    </row>
    <row r="95" spans="1:10">
      <c r="A95" s="5">
        <v>94</v>
      </c>
      <c r="B95" s="5" t="s">
        <v>1686</v>
      </c>
      <c r="C95" s="5" t="s">
        <v>150</v>
      </c>
      <c r="D95" s="5" t="s">
        <v>2029</v>
      </c>
      <c r="E95" s="5" t="s">
        <v>2030</v>
      </c>
      <c r="F95" s="5" t="s">
        <v>2031</v>
      </c>
      <c r="G95" s="5" t="s">
        <v>1763</v>
      </c>
      <c r="J95" s="5" t="s">
        <v>2266</v>
      </c>
    </row>
    <row r="96" spans="1:10">
      <c r="A96" s="5">
        <v>95</v>
      </c>
      <c r="B96" s="5" t="s">
        <v>1686</v>
      </c>
      <c r="C96" s="5" t="s">
        <v>150</v>
      </c>
      <c r="D96" s="5" t="s">
        <v>2032</v>
      </c>
      <c r="E96" s="5" t="s">
        <v>2033</v>
      </c>
      <c r="F96" s="5" t="s">
        <v>2034</v>
      </c>
      <c r="G96" s="5" t="s">
        <v>1698</v>
      </c>
      <c r="J96" s="5" t="s">
        <v>2266</v>
      </c>
    </row>
    <row r="97" spans="1:10">
      <c r="A97" s="5">
        <v>96</v>
      </c>
      <c r="B97" s="5" t="s">
        <v>1686</v>
      </c>
      <c r="C97" s="5" t="s">
        <v>150</v>
      </c>
      <c r="D97" s="5" t="s">
        <v>2035</v>
      </c>
      <c r="E97" s="5" t="s">
        <v>2036</v>
      </c>
      <c r="F97" s="5" t="s">
        <v>2037</v>
      </c>
      <c r="G97" s="5" t="s">
        <v>1698</v>
      </c>
      <c r="J97" s="5" t="s">
        <v>2266</v>
      </c>
    </row>
    <row r="98" spans="1:10">
      <c r="A98" s="5">
        <v>97</v>
      </c>
      <c r="B98" s="5" t="s">
        <v>1686</v>
      </c>
      <c r="C98" s="5" t="s">
        <v>150</v>
      </c>
      <c r="D98" s="5" t="s">
        <v>2038</v>
      </c>
      <c r="E98" s="5" t="s">
        <v>2039</v>
      </c>
      <c r="F98" s="5" t="s">
        <v>2040</v>
      </c>
      <c r="G98" s="5" t="s">
        <v>1880</v>
      </c>
      <c r="J98" s="5" t="s">
        <v>2266</v>
      </c>
    </row>
    <row r="99" spans="1:10">
      <c r="A99" s="5">
        <v>98</v>
      </c>
      <c r="B99" s="5" t="s">
        <v>1686</v>
      </c>
      <c r="C99" s="5" t="s">
        <v>150</v>
      </c>
      <c r="D99" s="5" t="s">
        <v>2041</v>
      </c>
      <c r="E99" s="5" t="s">
        <v>2042</v>
      </c>
      <c r="F99" s="5" t="s">
        <v>2043</v>
      </c>
      <c r="G99" s="5" t="s">
        <v>1862</v>
      </c>
      <c r="J99" s="5" t="s">
        <v>2266</v>
      </c>
    </row>
    <row r="100" spans="1:10">
      <c r="A100" s="5">
        <v>99</v>
      </c>
      <c r="B100" s="5" t="s">
        <v>1686</v>
      </c>
      <c r="C100" s="5" t="s">
        <v>150</v>
      </c>
      <c r="D100" s="5" t="s">
        <v>2044</v>
      </c>
      <c r="E100" s="5" t="s">
        <v>2045</v>
      </c>
      <c r="F100" s="5" t="s">
        <v>2046</v>
      </c>
      <c r="G100" s="5" t="s">
        <v>1763</v>
      </c>
      <c r="J100" s="5" t="s">
        <v>2266</v>
      </c>
    </row>
    <row r="101" spans="1:10">
      <c r="A101" s="5">
        <v>100</v>
      </c>
      <c r="B101" s="5" t="s">
        <v>1686</v>
      </c>
      <c r="C101" s="5" t="s">
        <v>150</v>
      </c>
      <c r="D101" s="5" t="s">
        <v>2047</v>
      </c>
      <c r="E101" s="5" t="s">
        <v>2048</v>
      </c>
      <c r="F101" s="5" t="s">
        <v>2049</v>
      </c>
      <c r="G101" s="5" t="s">
        <v>2050</v>
      </c>
      <c r="J101" s="5" t="s">
        <v>2266</v>
      </c>
    </row>
    <row r="102" spans="1:10">
      <c r="A102" s="5">
        <v>101</v>
      </c>
      <c r="B102" s="5" t="s">
        <v>1686</v>
      </c>
      <c r="C102" s="5" t="s">
        <v>150</v>
      </c>
      <c r="D102" s="5" t="s">
        <v>2051</v>
      </c>
      <c r="E102" s="5" t="s">
        <v>2052</v>
      </c>
      <c r="F102" s="5" t="s">
        <v>2053</v>
      </c>
      <c r="G102" s="5" t="s">
        <v>1841</v>
      </c>
      <c r="J102" s="5" t="s">
        <v>2266</v>
      </c>
    </row>
    <row r="103" spans="1:10">
      <c r="A103" s="5">
        <v>102</v>
      </c>
      <c r="B103" s="5" t="s">
        <v>1686</v>
      </c>
      <c r="C103" s="5" t="s">
        <v>150</v>
      </c>
      <c r="D103" s="5" t="s">
        <v>2054</v>
      </c>
      <c r="E103" s="5" t="s">
        <v>2055</v>
      </c>
      <c r="F103" s="5" t="s">
        <v>2056</v>
      </c>
      <c r="G103" s="5" t="s">
        <v>1740</v>
      </c>
      <c r="J103" s="5" t="s">
        <v>2266</v>
      </c>
    </row>
    <row r="104" spans="1:10">
      <c r="A104" s="5">
        <v>103</v>
      </c>
      <c r="B104" s="5" t="s">
        <v>1686</v>
      </c>
      <c r="C104" s="5" t="s">
        <v>150</v>
      </c>
      <c r="D104" s="5" t="s">
        <v>2057</v>
      </c>
      <c r="E104" s="5" t="s">
        <v>2058</v>
      </c>
      <c r="F104" s="5" t="s">
        <v>2059</v>
      </c>
      <c r="G104" s="5" t="s">
        <v>2060</v>
      </c>
      <c r="J104" s="5" t="s">
        <v>2266</v>
      </c>
    </row>
    <row r="105" spans="1:10">
      <c r="A105" s="5">
        <v>104</v>
      </c>
      <c r="B105" s="5" t="s">
        <v>1686</v>
      </c>
      <c r="C105" s="5" t="s">
        <v>150</v>
      </c>
      <c r="D105" s="5" t="s">
        <v>2061</v>
      </c>
      <c r="E105" s="5" t="s">
        <v>2062</v>
      </c>
      <c r="F105" s="5" t="s">
        <v>2063</v>
      </c>
      <c r="G105" s="5" t="s">
        <v>1716</v>
      </c>
      <c r="H105" s="5" t="s">
        <v>2064</v>
      </c>
      <c r="J105" s="5" t="s">
        <v>2266</v>
      </c>
    </row>
    <row r="106" spans="1:10">
      <c r="A106" s="5">
        <v>105</v>
      </c>
      <c r="B106" s="5" t="s">
        <v>1686</v>
      </c>
      <c r="C106" s="5" t="s">
        <v>150</v>
      </c>
      <c r="D106" s="5" t="s">
        <v>2065</v>
      </c>
      <c r="E106" s="5" t="s">
        <v>2066</v>
      </c>
      <c r="F106" s="5" t="s">
        <v>2067</v>
      </c>
      <c r="G106" s="5" t="s">
        <v>1841</v>
      </c>
      <c r="J106" s="5" t="s">
        <v>2266</v>
      </c>
    </row>
    <row r="107" spans="1:10">
      <c r="A107" s="5">
        <v>106</v>
      </c>
      <c r="B107" s="5" t="s">
        <v>1686</v>
      </c>
      <c r="C107" s="5" t="s">
        <v>150</v>
      </c>
      <c r="D107" s="5" t="s">
        <v>2068</v>
      </c>
      <c r="E107" s="5" t="s">
        <v>2069</v>
      </c>
      <c r="F107" s="5" t="s">
        <v>2070</v>
      </c>
      <c r="G107" s="5" t="s">
        <v>2000</v>
      </c>
      <c r="J107" s="5" t="s">
        <v>2266</v>
      </c>
    </row>
    <row r="108" spans="1:10">
      <c r="A108" s="5">
        <v>107</v>
      </c>
      <c r="B108" s="5" t="s">
        <v>1686</v>
      </c>
      <c r="C108" s="5" t="s">
        <v>150</v>
      </c>
      <c r="D108" s="5" t="s">
        <v>2071</v>
      </c>
      <c r="E108" s="5" t="s">
        <v>2072</v>
      </c>
      <c r="F108" s="5" t="s">
        <v>2073</v>
      </c>
      <c r="G108" s="5" t="s">
        <v>1996</v>
      </c>
      <c r="J108" s="5" t="s">
        <v>2266</v>
      </c>
    </row>
    <row r="109" spans="1:10">
      <c r="A109" s="5">
        <v>108</v>
      </c>
      <c r="B109" s="5" t="s">
        <v>1686</v>
      </c>
      <c r="C109" s="5" t="s">
        <v>150</v>
      </c>
      <c r="D109" s="5" t="s">
        <v>2074</v>
      </c>
      <c r="E109" s="5" t="s">
        <v>2075</v>
      </c>
      <c r="F109" s="5" t="s">
        <v>2076</v>
      </c>
      <c r="G109" s="5" t="s">
        <v>1876</v>
      </c>
      <c r="J109" s="5" t="s">
        <v>2266</v>
      </c>
    </row>
    <row r="110" spans="1:10">
      <c r="A110" s="5">
        <v>109</v>
      </c>
      <c r="B110" s="5" t="s">
        <v>1686</v>
      </c>
      <c r="C110" s="5" t="s">
        <v>150</v>
      </c>
      <c r="D110" s="5" t="s">
        <v>2077</v>
      </c>
      <c r="E110" s="5" t="s">
        <v>2078</v>
      </c>
      <c r="F110" s="5" t="s">
        <v>2079</v>
      </c>
      <c r="G110" s="5" t="s">
        <v>1698</v>
      </c>
      <c r="J110" s="5" t="s">
        <v>2266</v>
      </c>
    </row>
    <row r="111" spans="1:10">
      <c r="A111" s="5">
        <v>110</v>
      </c>
      <c r="B111" s="5" t="s">
        <v>1686</v>
      </c>
      <c r="C111" s="5" t="s">
        <v>150</v>
      </c>
      <c r="D111" s="5" t="s">
        <v>2080</v>
      </c>
      <c r="E111" s="5" t="s">
        <v>2081</v>
      </c>
      <c r="F111" s="5" t="s">
        <v>2082</v>
      </c>
      <c r="G111" s="5" t="s">
        <v>2083</v>
      </c>
      <c r="J111" s="5" t="s">
        <v>2266</v>
      </c>
    </row>
    <row r="112" spans="1:10">
      <c r="A112" s="5">
        <v>111</v>
      </c>
      <c r="B112" s="5" t="s">
        <v>1686</v>
      </c>
      <c r="C112" s="5" t="s">
        <v>150</v>
      </c>
      <c r="D112" s="5" t="s">
        <v>2084</v>
      </c>
      <c r="E112" s="5" t="s">
        <v>2085</v>
      </c>
      <c r="F112" s="5" t="s">
        <v>2082</v>
      </c>
      <c r="G112" s="5" t="s">
        <v>1852</v>
      </c>
      <c r="J112" s="5" t="s">
        <v>2266</v>
      </c>
    </row>
    <row r="113" spans="1:10">
      <c r="A113" s="5">
        <v>112</v>
      </c>
      <c r="B113" s="5" t="s">
        <v>1686</v>
      </c>
      <c r="C113" s="5" t="s">
        <v>150</v>
      </c>
      <c r="D113" s="5" t="s">
        <v>2086</v>
      </c>
      <c r="E113" s="5" t="s">
        <v>2087</v>
      </c>
      <c r="F113" s="5" t="s">
        <v>2082</v>
      </c>
      <c r="G113" s="5" t="s">
        <v>2088</v>
      </c>
      <c r="J113" s="5" t="s">
        <v>2266</v>
      </c>
    </row>
    <row r="114" spans="1:10">
      <c r="A114" s="5">
        <v>113</v>
      </c>
      <c r="B114" s="5" t="s">
        <v>1686</v>
      </c>
      <c r="C114" s="5" t="s">
        <v>150</v>
      </c>
      <c r="D114" s="5" t="s">
        <v>2089</v>
      </c>
      <c r="E114" s="5" t="s">
        <v>2090</v>
      </c>
      <c r="F114" s="5" t="s">
        <v>2082</v>
      </c>
      <c r="G114" s="5" t="s">
        <v>2091</v>
      </c>
      <c r="J114" s="5" t="s">
        <v>2266</v>
      </c>
    </row>
    <row r="115" spans="1:10">
      <c r="A115" s="5">
        <v>114</v>
      </c>
      <c r="B115" s="5" t="s">
        <v>1686</v>
      </c>
      <c r="C115" s="5" t="s">
        <v>150</v>
      </c>
      <c r="D115" s="5" t="s">
        <v>2092</v>
      </c>
      <c r="E115" s="5" t="s">
        <v>2093</v>
      </c>
      <c r="F115" s="5" t="s">
        <v>2082</v>
      </c>
      <c r="G115" s="5" t="s">
        <v>2094</v>
      </c>
      <c r="J115" s="5" t="s">
        <v>2266</v>
      </c>
    </row>
    <row r="116" spans="1:10">
      <c r="A116" s="5">
        <v>115</v>
      </c>
      <c r="B116" s="5" t="s">
        <v>1686</v>
      </c>
      <c r="C116" s="5" t="s">
        <v>150</v>
      </c>
      <c r="D116" s="5" t="s">
        <v>2095</v>
      </c>
      <c r="E116" s="5" t="s">
        <v>2096</v>
      </c>
      <c r="F116" s="5" t="s">
        <v>2082</v>
      </c>
      <c r="G116" s="5" t="s">
        <v>2097</v>
      </c>
      <c r="J116" s="5" t="s">
        <v>2266</v>
      </c>
    </row>
    <row r="117" spans="1:10">
      <c r="A117" s="5">
        <v>116</v>
      </c>
      <c r="B117" s="5" t="s">
        <v>1686</v>
      </c>
      <c r="C117" s="5" t="s">
        <v>150</v>
      </c>
      <c r="D117" s="5" t="s">
        <v>2098</v>
      </c>
      <c r="E117" s="5" t="s">
        <v>2099</v>
      </c>
      <c r="F117" s="5" t="s">
        <v>2082</v>
      </c>
      <c r="G117" s="5" t="s">
        <v>2100</v>
      </c>
      <c r="J117" s="5" t="s">
        <v>2266</v>
      </c>
    </row>
    <row r="118" spans="1:10">
      <c r="A118" s="5">
        <v>117</v>
      </c>
      <c r="B118" s="5" t="s">
        <v>1686</v>
      </c>
      <c r="C118" s="5" t="s">
        <v>150</v>
      </c>
      <c r="D118" s="5" t="s">
        <v>2101</v>
      </c>
      <c r="E118" s="5" t="s">
        <v>2102</v>
      </c>
      <c r="F118" s="5" t="s">
        <v>2082</v>
      </c>
      <c r="G118" s="5" t="s">
        <v>2103</v>
      </c>
      <c r="J118" s="5" t="s">
        <v>2266</v>
      </c>
    </row>
    <row r="119" spans="1:10">
      <c r="A119" s="5">
        <v>118</v>
      </c>
      <c r="B119" s="5" t="s">
        <v>1686</v>
      </c>
      <c r="C119" s="5" t="s">
        <v>150</v>
      </c>
      <c r="D119" s="5" t="s">
        <v>2104</v>
      </c>
      <c r="E119" s="5" t="s">
        <v>2105</v>
      </c>
      <c r="F119" s="5" t="s">
        <v>2106</v>
      </c>
      <c r="G119" s="5" t="s">
        <v>1728</v>
      </c>
      <c r="J119" s="5" t="s">
        <v>2266</v>
      </c>
    </row>
    <row r="120" spans="1:10">
      <c r="A120" s="5">
        <v>119</v>
      </c>
      <c r="B120" s="5" t="s">
        <v>1686</v>
      </c>
      <c r="C120" s="5" t="s">
        <v>150</v>
      </c>
      <c r="D120" s="5" t="s">
        <v>2107</v>
      </c>
      <c r="E120" s="5" t="s">
        <v>2108</v>
      </c>
      <c r="F120" s="5" t="s">
        <v>2109</v>
      </c>
      <c r="G120" s="5" t="s">
        <v>2110</v>
      </c>
      <c r="J120" s="5" t="s">
        <v>2266</v>
      </c>
    </row>
    <row r="121" spans="1:10">
      <c r="A121" s="5">
        <v>120</v>
      </c>
      <c r="B121" s="5" t="s">
        <v>1686</v>
      </c>
      <c r="C121" s="5" t="s">
        <v>150</v>
      </c>
      <c r="D121" s="5" t="s">
        <v>2111</v>
      </c>
      <c r="E121" s="5" t="s">
        <v>2112</v>
      </c>
      <c r="F121" s="5" t="s">
        <v>2113</v>
      </c>
      <c r="G121" s="5" t="s">
        <v>1836</v>
      </c>
      <c r="J121" s="5" t="s">
        <v>2266</v>
      </c>
    </row>
    <row r="122" spans="1:10">
      <c r="A122" s="5">
        <v>121</v>
      </c>
      <c r="B122" s="5" t="s">
        <v>1686</v>
      </c>
      <c r="C122" s="5" t="s">
        <v>150</v>
      </c>
      <c r="D122" s="5" t="s">
        <v>2114</v>
      </c>
      <c r="E122" s="5" t="s">
        <v>2115</v>
      </c>
      <c r="F122" s="5" t="s">
        <v>2116</v>
      </c>
      <c r="G122" s="5" t="s">
        <v>1876</v>
      </c>
      <c r="J122" s="5" t="s">
        <v>2266</v>
      </c>
    </row>
    <row r="123" spans="1:10">
      <c r="A123" s="5">
        <v>122</v>
      </c>
      <c r="B123" s="5" t="s">
        <v>1686</v>
      </c>
      <c r="C123" s="5" t="s">
        <v>150</v>
      </c>
      <c r="D123" s="5" t="s">
        <v>2117</v>
      </c>
      <c r="E123" s="5" t="s">
        <v>2118</v>
      </c>
      <c r="F123" s="5" t="s">
        <v>2119</v>
      </c>
      <c r="G123" s="5" t="s">
        <v>2120</v>
      </c>
      <c r="J123" s="5" t="s">
        <v>2266</v>
      </c>
    </row>
    <row r="124" spans="1:10">
      <c r="A124" s="5">
        <v>123</v>
      </c>
      <c r="B124" s="5" t="s">
        <v>1686</v>
      </c>
      <c r="C124" s="5" t="s">
        <v>150</v>
      </c>
      <c r="D124" s="5" t="s">
        <v>2121</v>
      </c>
      <c r="E124" s="5" t="s">
        <v>2122</v>
      </c>
      <c r="F124" s="5" t="s">
        <v>2123</v>
      </c>
      <c r="G124" s="5" t="s">
        <v>2000</v>
      </c>
      <c r="J124" s="5" t="s">
        <v>2266</v>
      </c>
    </row>
    <row r="125" spans="1:10">
      <c r="A125" s="5">
        <v>124</v>
      </c>
      <c r="B125" s="5" t="s">
        <v>1686</v>
      </c>
      <c r="C125" s="5" t="s">
        <v>150</v>
      </c>
      <c r="D125" s="5" t="s">
        <v>2124</v>
      </c>
      <c r="E125" s="5" t="s">
        <v>2125</v>
      </c>
      <c r="F125" s="5" t="s">
        <v>2126</v>
      </c>
      <c r="G125" s="5" t="s">
        <v>1740</v>
      </c>
      <c r="J125" s="5" t="s">
        <v>2266</v>
      </c>
    </row>
    <row r="126" spans="1:10">
      <c r="A126" s="5">
        <v>125</v>
      </c>
      <c r="B126" s="5" t="s">
        <v>1686</v>
      </c>
      <c r="C126" s="5" t="s">
        <v>150</v>
      </c>
      <c r="D126" s="5" t="s">
        <v>2127</v>
      </c>
      <c r="E126" s="5" t="s">
        <v>2128</v>
      </c>
      <c r="F126" s="5" t="s">
        <v>2129</v>
      </c>
      <c r="G126" s="5" t="s">
        <v>1740</v>
      </c>
      <c r="J126" s="5" t="s">
        <v>2266</v>
      </c>
    </row>
    <row r="127" spans="1:10">
      <c r="A127" s="5">
        <v>126</v>
      </c>
      <c r="B127" s="5" t="s">
        <v>1686</v>
      </c>
      <c r="C127" s="5" t="s">
        <v>150</v>
      </c>
      <c r="D127" s="5" t="s">
        <v>2130</v>
      </c>
      <c r="E127" s="5" t="s">
        <v>2131</v>
      </c>
      <c r="F127" s="5" t="s">
        <v>2132</v>
      </c>
      <c r="G127" s="5" t="s">
        <v>1763</v>
      </c>
      <c r="H127" s="5" t="s">
        <v>2133</v>
      </c>
      <c r="J127" s="5" t="s">
        <v>2266</v>
      </c>
    </row>
    <row r="128" spans="1:10">
      <c r="A128" s="5">
        <v>127</v>
      </c>
      <c r="B128" s="5" t="s">
        <v>1686</v>
      </c>
      <c r="C128" s="5" t="s">
        <v>150</v>
      </c>
      <c r="D128" s="5" t="s">
        <v>2134</v>
      </c>
      <c r="E128" s="5" t="s">
        <v>2135</v>
      </c>
      <c r="F128" s="5" t="s">
        <v>2136</v>
      </c>
      <c r="G128" s="5" t="s">
        <v>1740</v>
      </c>
      <c r="J128" s="5" t="s">
        <v>2266</v>
      </c>
    </row>
    <row r="129" spans="1:10">
      <c r="A129" s="5">
        <v>128</v>
      </c>
      <c r="B129" s="5" t="s">
        <v>1686</v>
      </c>
      <c r="C129" s="5" t="s">
        <v>150</v>
      </c>
      <c r="D129" s="5" t="s">
        <v>2137</v>
      </c>
      <c r="E129" s="5" t="s">
        <v>2138</v>
      </c>
      <c r="F129" s="5" t="s">
        <v>2139</v>
      </c>
      <c r="G129" s="5" t="s">
        <v>2140</v>
      </c>
      <c r="J129" s="5" t="s">
        <v>2266</v>
      </c>
    </row>
    <row r="130" spans="1:10">
      <c r="A130" s="5">
        <v>129</v>
      </c>
      <c r="B130" s="5" t="s">
        <v>1686</v>
      </c>
      <c r="C130" s="5" t="s">
        <v>150</v>
      </c>
      <c r="D130" s="5" t="s">
        <v>2141</v>
      </c>
      <c r="E130" s="5" t="s">
        <v>2142</v>
      </c>
      <c r="F130" s="5" t="s">
        <v>2143</v>
      </c>
      <c r="G130" s="5" t="s">
        <v>1802</v>
      </c>
      <c r="H130" s="5" t="s">
        <v>2144</v>
      </c>
      <c r="J130" s="5" t="s">
        <v>2266</v>
      </c>
    </row>
    <row r="131" spans="1:10">
      <c r="A131" s="5">
        <v>130</v>
      </c>
      <c r="B131" s="5" t="s">
        <v>1686</v>
      </c>
      <c r="C131" s="5" t="s">
        <v>150</v>
      </c>
      <c r="D131" s="5" t="s">
        <v>2145</v>
      </c>
      <c r="E131" s="5" t="s">
        <v>2142</v>
      </c>
      <c r="F131" s="5" t="s">
        <v>2146</v>
      </c>
      <c r="G131" s="5" t="s">
        <v>1716</v>
      </c>
      <c r="J131" s="5" t="s">
        <v>2266</v>
      </c>
    </row>
    <row r="132" spans="1:10">
      <c r="A132" s="5">
        <v>131</v>
      </c>
      <c r="B132" s="5" t="s">
        <v>1686</v>
      </c>
      <c r="C132" s="5" t="s">
        <v>150</v>
      </c>
      <c r="D132" s="5" t="s">
        <v>2147</v>
      </c>
      <c r="E132" s="5" t="s">
        <v>2148</v>
      </c>
      <c r="F132" s="5" t="s">
        <v>2149</v>
      </c>
      <c r="G132" s="5" t="s">
        <v>1935</v>
      </c>
      <c r="J132" s="5" t="s">
        <v>2266</v>
      </c>
    </row>
    <row r="133" spans="1:10">
      <c r="A133" s="5">
        <v>132</v>
      </c>
      <c r="B133" s="5" t="s">
        <v>1686</v>
      </c>
      <c r="C133" s="5" t="s">
        <v>150</v>
      </c>
      <c r="D133" s="5" t="s">
        <v>2150</v>
      </c>
      <c r="E133" s="5" t="s">
        <v>2151</v>
      </c>
      <c r="F133" s="5" t="s">
        <v>2152</v>
      </c>
      <c r="G133" s="5" t="s">
        <v>1740</v>
      </c>
      <c r="J133" s="5" t="s">
        <v>2266</v>
      </c>
    </row>
    <row r="134" spans="1:10">
      <c r="A134" s="5">
        <v>133</v>
      </c>
      <c r="B134" s="5" t="s">
        <v>1686</v>
      </c>
      <c r="C134" s="5" t="s">
        <v>150</v>
      </c>
      <c r="D134" s="5" t="s">
        <v>2153</v>
      </c>
      <c r="E134" s="5" t="s">
        <v>2154</v>
      </c>
      <c r="F134" s="5" t="s">
        <v>2155</v>
      </c>
      <c r="G134" s="5" t="s">
        <v>2110</v>
      </c>
      <c r="J134" s="5" t="s">
        <v>2266</v>
      </c>
    </row>
    <row r="135" spans="1:10">
      <c r="A135" s="5">
        <v>134</v>
      </c>
      <c r="B135" s="5" t="s">
        <v>1686</v>
      </c>
      <c r="C135" s="5" t="s">
        <v>150</v>
      </c>
      <c r="D135" s="5" t="s">
        <v>2156</v>
      </c>
      <c r="E135" s="5" t="s">
        <v>2157</v>
      </c>
      <c r="F135" s="5" t="s">
        <v>2158</v>
      </c>
      <c r="G135" s="5" t="s">
        <v>2159</v>
      </c>
      <c r="J135" s="5" t="s">
        <v>2266</v>
      </c>
    </row>
    <row r="136" spans="1:10">
      <c r="A136" s="5">
        <v>135</v>
      </c>
      <c r="B136" s="5" t="s">
        <v>1686</v>
      </c>
      <c r="C136" s="5" t="s">
        <v>150</v>
      </c>
      <c r="D136" s="5" t="s">
        <v>2160</v>
      </c>
      <c r="E136" s="5" t="s">
        <v>2161</v>
      </c>
      <c r="F136" s="5" t="s">
        <v>2162</v>
      </c>
      <c r="G136" s="5" t="s">
        <v>2140</v>
      </c>
      <c r="J136" s="5" t="s">
        <v>2266</v>
      </c>
    </row>
    <row r="137" spans="1:10">
      <c r="A137" s="5">
        <v>136</v>
      </c>
      <c r="B137" s="5" t="s">
        <v>1686</v>
      </c>
      <c r="C137" s="5" t="s">
        <v>150</v>
      </c>
      <c r="D137" s="5" t="s">
        <v>2163</v>
      </c>
      <c r="E137" s="5" t="s">
        <v>2164</v>
      </c>
      <c r="F137" s="5" t="s">
        <v>2165</v>
      </c>
      <c r="G137" s="5" t="s">
        <v>2166</v>
      </c>
      <c r="J137" s="5" t="s">
        <v>2266</v>
      </c>
    </row>
    <row r="138" spans="1:10">
      <c r="A138" s="5">
        <v>137</v>
      </c>
      <c r="B138" s="5" t="s">
        <v>1686</v>
      </c>
      <c r="C138" s="5" t="s">
        <v>150</v>
      </c>
      <c r="D138" s="5" t="s">
        <v>2167</v>
      </c>
      <c r="E138" s="5" t="s">
        <v>2168</v>
      </c>
      <c r="F138" s="5" t="s">
        <v>2169</v>
      </c>
      <c r="G138" s="5" t="s">
        <v>1759</v>
      </c>
      <c r="J138" s="5" t="s">
        <v>2266</v>
      </c>
    </row>
    <row r="139" spans="1:10">
      <c r="A139" s="5">
        <v>138</v>
      </c>
      <c r="B139" s="5" t="s">
        <v>1686</v>
      </c>
      <c r="C139" s="5" t="s">
        <v>150</v>
      </c>
      <c r="D139" s="5" t="s">
        <v>2170</v>
      </c>
      <c r="E139" s="5" t="s">
        <v>2171</v>
      </c>
      <c r="F139" s="5" t="s">
        <v>2172</v>
      </c>
      <c r="G139" s="5" t="s">
        <v>1935</v>
      </c>
      <c r="J139" s="5" t="s">
        <v>2266</v>
      </c>
    </row>
    <row r="140" spans="1:10">
      <c r="A140" s="5">
        <v>139</v>
      </c>
      <c r="B140" s="5" t="s">
        <v>1686</v>
      </c>
      <c r="C140" s="5" t="s">
        <v>150</v>
      </c>
      <c r="D140" s="5" t="s">
        <v>2173</v>
      </c>
      <c r="E140" s="5" t="s">
        <v>2174</v>
      </c>
      <c r="F140" s="5" t="s">
        <v>2175</v>
      </c>
      <c r="G140" s="5" t="s">
        <v>1971</v>
      </c>
      <c r="J140" s="5" t="s">
        <v>2266</v>
      </c>
    </row>
    <row r="141" spans="1:10">
      <c r="A141" s="5">
        <v>140</v>
      </c>
      <c r="B141" s="5" t="s">
        <v>1686</v>
      </c>
      <c r="C141" s="5" t="s">
        <v>150</v>
      </c>
      <c r="D141" s="5" t="s">
        <v>2176</v>
      </c>
      <c r="E141" s="5" t="s">
        <v>2177</v>
      </c>
      <c r="F141" s="5" t="s">
        <v>2178</v>
      </c>
      <c r="G141" s="5" t="s">
        <v>2179</v>
      </c>
      <c r="J141" s="5" t="s">
        <v>2266</v>
      </c>
    </row>
    <row r="142" spans="1:10">
      <c r="A142" s="5">
        <v>141</v>
      </c>
      <c r="B142" s="5" t="s">
        <v>1686</v>
      </c>
      <c r="C142" s="5" t="s">
        <v>150</v>
      </c>
      <c r="D142" s="5" t="s">
        <v>2180</v>
      </c>
      <c r="E142" s="5" t="s">
        <v>2181</v>
      </c>
      <c r="F142" s="5" t="s">
        <v>2182</v>
      </c>
      <c r="G142" s="5" t="s">
        <v>2110</v>
      </c>
      <c r="J142" s="5" t="s">
        <v>2266</v>
      </c>
    </row>
    <row r="143" spans="1:10">
      <c r="A143" s="5">
        <v>142</v>
      </c>
      <c r="B143" s="5" t="s">
        <v>1686</v>
      </c>
      <c r="C143" s="5" t="s">
        <v>150</v>
      </c>
      <c r="D143" s="5" t="s">
        <v>2183</v>
      </c>
      <c r="E143" s="5" t="s">
        <v>2184</v>
      </c>
      <c r="F143" s="5" t="s">
        <v>2185</v>
      </c>
      <c r="G143" s="5" t="s">
        <v>1939</v>
      </c>
      <c r="J143" s="5" t="s">
        <v>2266</v>
      </c>
    </row>
    <row r="144" spans="1:10">
      <c r="A144" s="5">
        <v>143</v>
      </c>
      <c r="B144" s="5" t="s">
        <v>1686</v>
      </c>
      <c r="C144" s="5" t="s">
        <v>150</v>
      </c>
      <c r="D144" s="5" t="s">
        <v>2186</v>
      </c>
      <c r="E144" s="5" t="s">
        <v>2187</v>
      </c>
      <c r="F144" s="5" t="s">
        <v>1705</v>
      </c>
      <c r="G144" s="5" t="s">
        <v>2188</v>
      </c>
      <c r="J144" s="5" t="s">
        <v>2266</v>
      </c>
    </row>
    <row r="145" spans="1:10">
      <c r="A145" s="5">
        <v>144</v>
      </c>
      <c r="B145" s="5" t="s">
        <v>1686</v>
      </c>
      <c r="C145" s="5" t="s">
        <v>150</v>
      </c>
      <c r="D145" s="5" t="s">
        <v>2189</v>
      </c>
      <c r="E145" s="5" t="s">
        <v>2190</v>
      </c>
      <c r="F145" s="5" t="s">
        <v>2191</v>
      </c>
      <c r="G145" s="5" t="s">
        <v>2192</v>
      </c>
      <c r="J145" s="5" t="s">
        <v>2266</v>
      </c>
    </row>
    <row r="146" spans="1:10">
      <c r="A146" s="5">
        <v>145</v>
      </c>
      <c r="B146" s="5" t="s">
        <v>1686</v>
      </c>
      <c r="C146" s="5" t="s">
        <v>150</v>
      </c>
      <c r="D146" s="5" t="s">
        <v>2193</v>
      </c>
      <c r="E146" s="5" t="s">
        <v>2194</v>
      </c>
      <c r="F146" s="5" t="s">
        <v>2195</v>
      </c>
      <c r="G146" s="5" t="s">
        <v>1740</v>
      </c>
      <c r="J146" s="5" t="s">
        <v>2266</v>
      </c>
    </row>
    <row r="147" spans="1:10">
      <c r="A147" s="5">
        <v>146</v>
      </c>
      <c r="B147" s="5" t="s">
        <v>1686</v>
      </c>
      <c r="C147" s="5" t="s">
        <v>150</v>
      </c>
      <c r="D147" s="5" t="s">
        <v>2196</v>
      </c>
      <c r="E147" s="5" t="s">
        <v>2197</v>
      </c>
      <c r="F147" s="5" t="s">
        <v>2198</v>
      </c>
      <c r="G147" s="5" t="s">
        <v>1716</v>
      </c>
      <c r="J147" s="5" t="s">
        <v>2266</v>
      </c>
    </row>
    <row r="148" spans="1:10">
      <c r="A148" s="5">
        <v>147</v>
      </c>
      <c r="B148" s="5" t="s">
        <v>1686</v>
      </c>
      <c r="C148" s="5" t="s">
        <v>150</v>
      </c>
      <c r="D148" s="5" t="s">
        <v>2199</v>
      </c>
      <c r="E148" s="5" t="s">
        <v>2200</v>
      </c>
      <c r="F148" s="5" t="s">
        <v>2201</v>
      </c>
      <c r="G148" s="5" t="s">
        <v>2202</v>
      </c>
      <c r="J148" s="5" t="s">
        <v>2266</v>
      </c>
    </row>
    <row r="149" spans="1:10">
      <c r="A149" s="5">
        <v>148</v>
      </c>
      <c r="B149" s="5" t="s">
        <v>1686</v>
      </c>
      <c r="C149" s="5" t="s">
        <v>150</v>
      </c>
      <c r="D149" s="5" t="s">
        <v>2203</v>
      </c>
      <c r="E149" s="5" t="s">
        <v>2204</v>
      </c>
      <c r="F149" s="5" t="s">
        <v>2205</v>
      </c>
      <c r="G149" s="5" t="s">
        <v>1876</v>
      </c>
      <c r="J149" s="5" t="s">
        <v>2266</v>
      </c>
    </row>
    <row r="150" spans="1:10">
      <c r="A150" s="5">
        <v>149</v>
      </c>
      <c r="B150" s="5" t="s">
        <v>1686</v>
      </c>
      <c r="C150" s="5" t="s">
        <v>150</v>
      </c>
      <c r="D150" s="5" t="s">
        <v>2206</v>
      </c>
      <c r="E150" s="5" t="s">
        <v>2207</v>
      </c>
      <c r="F150" s="5" t="s">
        <v>2201</v>
      </c>
      <c r="G150" s="5" t="s">
        <v>2208</v>
      </c>
      <c r="J150" s="5" t="s">
        <v>2266</v>
      </c>
    </row>
    <row r="151" spans="1:10">
      <c r="A151" s="5">
        <v>150</v>
      </c>
      <c r="B151" s="5" t="s">
        <v>1686</v>
      </c>
      <c r="C151" s="5" t="s">
        <v>150</v>
      </c>
      <c r="D151" s="5" t="s">
        <v>2209</v>
      </c>
      <c r="E151" s="5" t="s">
        <v>2210</v>
      </c>
      <c r="F151" s="5" t="s">
        <v>2211</v>
      </c>
      <c r="G151" s="5" t="s">
        <v>1728</v>
      </c>
      <c r="J151" s="5" t="s">
        <v>2266</v>
      </c>
    </row>
    <row r="152" spans="1:10">
      <c r="A152" s="5">
        <v>151</v>
      </c>
      <c r="B152" s="5" t="s">
        <v>1686</v>
      </c>
      <c r="C152" s="5" t="s">
        <v>150</v>
      </c>
      <c r="D152" s="5" t="s">
        <v>2212</v>
      </c>
      <c r="E152" s="5" t="s">
        <v>2213</v>
      </c>
      <c r="F152" s="5" t="s">
        <v>2214</v>
      </c>
      <c r="G152" s="5" t="s">
        <v>2215</v>
      </c>
      <c r="J152" s="5" t="s">
        <v>2266</v>
      </c>
    </row>
    <row r="153" spans="1:10">
      <c r="A153" s="5">
        <v>152</v>
      </c>
      <c r="B153" s="5" t="s">
        <v>1686</v>
      </c>
      <c r="C153" s="5" t="s">
        <v>150</v>
      </c>
      <c r="D153" s="5" t="s">
        <v>2216</v>
      </c>
      <c r="E153" s="5" t="s">
        <v>2217</v>
      </c>
      <c r="F153" s="5" t="s">
        <v>2218</v>
      </c>
      <c r="G153" s="5" t="s">
        <v>1716</v>
      </c>
      <c r="J153" s="5" t="s">
        <v>2266</v>
      </c>
    </row>
    <row r="154" spans="1:10">
      <c r="A154" s="5">
        <v>153</v>
      </c>
      <c r="B154" s="5" t="s">
        <v>1686</v>
      </c>
      <c r="C154" s="5" t="s">
        <v>150</v>
      </c>
      <c r="D154" s="5" t="s">
        <v>2219</v>
      </c>
      <c r="E154" s="5" t="s">
        <v>2220</v>
      </c>
      <c r="F154" s="5" t="s">
        <v>2221</v>
      </c>
      <c r="G154" s="5" t="s">
        <v>1740</v>
      </c>
      <c r="J154" s="5" t="s">
        <v>2266</v>
      </c>
    </row>
    <row r="155" spans="1:10">
      <c r="A155" s="5">
        <v>154</v>
      </c>
      <c r="B155" s="5" t="s">
        <v>1686</v>
      </c>
      <c r="C155" s="5" t="s">
        <v>150</v>
      </c>
      <c r="D155" s="5" t="s">
        <v>2222</v>
      </c>
      <c r="E155" s="5" t="s">
        <v>2223</v>
      </c>
      <c r="F155" s="5" t="s">
        <v>2224</v>
      </c>
      <c r="G155" s="5" t="s">
        <v>1888</v>
      </c>
      <c r="J155" s="5" t="s">
        <v>2266</v>
      </c>
    </row>
    <row r="156" spans="1:10">
      <c r="A156" s="5">
        <v>155</v>
      </c>
      <c r="B156" s="5" t="s">
        <v>1686</v>
      </c>
      <c r="C156" s="5" t="s">
        <v>150</v>
      </c>
      <c r="D156" s="5" t="s">
        <v>2225</v>
      </c>
      <c r="E156" s="5" t="s">
        <v>2226</v>
      </c>
      <c r="F156" s="5" t="s">
        <v>2227</v>
      </c>
      <c r="G156" s="5" t="s">
        <v>1888</v>
      </c>
      <c r="J156" s="5" t="s">
        <v>2266</v>
      </c>
    </row>
    <row r="157" spans="1:10">
      <c r="A157" s="5">
        <v>156</v>
      </c>
      <c r="B157" s="5" t="s">
        <v>1686</v>
      </c>
      <c r="C157" s="5" t="s">
        <v>150</v>
      </c>
      <c r="D157" s="5" t="s">
        <v>2228</v>
      </c>
      <c r="E157" s="5" t="s">
        <v>2229</v>
      </c>
      <c r="F157" s="5" t="s">
        <v>2230</v>
      </c>
      <c r="G157" s="5" t="s">
        <v>2159</v>
      </c>
      <c r="J157" s="5" t="s">
        <v>2266</v>
      </c>
    </row>
    <row r="158" spans="1:10">
      <c r="A158" s="5">
        <v>157</v>
      </c>
      <c r="B158" s="5" t="s">
        <v>1686</v>
      </c>
      <c r="C158" s="5" t="s">
        <v>150</v>
      </c>
      <c r="D158" s="5" t="s">
        <v>2231</v>
      </c>
      <c r="E158" s="5" t="s">
        <v>2232</v>
      </c>
      <c r="F158" s="5" t="s">
        <v>2214</v>
      </c>
      <c r="G158" s="5" t="s">
        <v>2233</v>
      </c>
      <c r="J158" s="5" t="s">
        <v>2266</v>
      </c>
    </row>
    <row r="159" spans="1:10">
      <c r="A159" s="5">
        <v>158</v>
      </c>
      <c r="B159" s="5" t="s">
        <v>1686</v>
      </c>
      <c r="C159" s="5" t="s">
        <v>150</v>
      </c>
      <c r="D159" s="5" t="s">
        <v>2234</v>
      </c>
      <c r="E159" s="5" t="s">
        <v>2235</v>
      </c>
      <c r="F159" s="5" t="s">
        <v>2236</v>
      </c>
      <c r="G159" s="5" t="s">
        <v>2237</v>
      </c>
      <c r="J159" s="5" t="s">
        <v>2266</v>
      </c>
    </row>
    <row r="160" spans="1:10">
      <c r="A160" s="5">
        <v>159</v>
      </c>
      <c r="B160" s="5" t="s">
        <v>1686</v>
      </c>
      <c r="C160" s="5" t="s">
        <v>150</v>
      </c>
      <c r="D160" s="5" t="s">
        <v>2238</v>
      </c>
      <c r="E160" s="5" t="s">
        <v>2239</v>
      </c>
      <c r="F160" s="5" t="s">
        <v>2236</v>
      </c>
      <c r="G160" s="5" t="s">
        <v>2240</v>
      </c>
      <c r="H160" s="5" t="s">
        <v>2241</v>
      </c>
      <c r="J160" s="5" t="s">
        <v>2266</v>
      </c>
    </row>
    <row r="161" spans="1:10">
      <c r="A161" s="5">
        <v>160</v>
      </c>
      <c r="B161" s="5" t="s">
        <v>1686</v>
      </c>
      <c r="C161" s="5" t="s">
        <v>150</v>
      </c>
      <c r="D161" s="5" t="s">
        <v>2242</v>
      </c>
      <c r="E161" s="5" t="s">
        <v>2243</v>
      </c>
      <c r="F161" s="5" t="s">
        <v>1715</v>
      </c>
      <c r="G161" s="5" t="s">
        <v>2233</v>
      </c>
      <c r="J161" s="5" t="s">
        <v>2266</v>
      </c>
    </row>
    <row r="162" spans="1:10">
      <c r="A162" s="5">
        <v>161</v>
      </c>
      <c r="B162" s="5" t="s">
        <v>1686</v>
      </c>
      <c r="C162" s="5" t="s">
        <v>150</v>
      </c>
      <c r="D162" s="5" t="s">
        <v>2244</v>
      </c>
      <c r="E162" s="5" t="s">
        <v>2245</v>
      </c>
      <c r="F162" s="5" t="s">
        <v>2246</v>
      </c>
      <c r="G162" s="5" t="s">
        <v>2247</v>
      </c>
      <c r="J162" s="5" t="s">
        <v>2266</v>
      </c>
    </row>
    <row r="163" spans="1:10">
      <c r="A163" s="5">
        <v>162</v>
      </c>
      <c r="B163" s="5" t="s">
        <v>1686</v>
      </c>
      <c r="C163" s="5" t="s">
        <v>150</v>
      </c>
      <c r="D163" s="5" t="s">
        <v>2248</v>
      </c>
      <c r="E163" s="5" t="s">
        <v>2249</v>
      </c>
      <c r="F163" s="5" t="s">
        <v>2250</v>
      </c>
      <c r="G163" s="5" t="s">
        <v>2240</v>
      </c>
      <c r="J163" s="5" t="s">
        <v>2266</v>
      </c>
    </row>
    <row r="164" spans="1:10">
      <c r="A164" s="5">
        <v>163</v>
      </c>
      <c r="B164" s="5" t="s">
        <v>1686</v>
      </c>
      <c r="C164" s="5" t="s">
        <v>150</v>
      </c>
      <c r="D164" s="5" t="s">
        <v>2251</v>
      </c>
      <c r="E164" s="5" t="s">
        <v>2252</v>
      </c>
      <c r="F164" s="5" t="s">
        <v>2253</v>
      </c>
      <c r="G164" s="5" t="s">
        <v>2254</v>
      </c>
      <c r="J164" s="5" t="s">
        <v>2266</v>
      </c>
    </row>
    <row r="165" spans="1:10">
      <c r="A165" s="5">
        <v>164</v>
      </c>
      <c r="B165" s="5" t="s">
        <v>1686</v>
      </c>
      <c r="C165" s="5" t="s">
        <v>150</v>
      </c>
      <c r="D165" s="5" t="s">
        <v>2255</v>
      </c>
      <c r="E165" s="5" t="s">
        <v>2256</v>
      </c>
      <c r="F165" s="5" t="s">
        <v>2257</v>
      </c>
      <c r="G165" s="5" t="s">
        <v>2258</v>
      </c>
      <c r="J165" s="5" t="s">
        <v>2266</v>
      </c>
    </row>
    <row r="166" spans="1:10">
      <c r="A166" s="5">
        <v>165</v>
      </c>
      <c r="B166" s="5" t="s">
        <v>1686</v>
      </c>
      <c r="C166" s="5" t="s">
        <v>150</v>
      </c>
      <c r="D166" s="5" t="s">
        <v>2259</v>
      </c>
      <c r="E166" s="5" t="s">
        <v>2260</v>
      </c>
      <c r="F166" s="5" t="s">
        <v>2261</v>
      </c>
      <c r="G166" s="5" t="s">
        <v>2262</v>
      </c>
      <c r="J166" s="5" t="s">
        <v>2266</v>
      </c>
    </row>
    <row r="167" spans="1:10">
      <c r="A167" s="5">
        <v>166</v>
      </c>
      <c r="B167" s="5" t="s">
        <v>1686</v>
      </c>
      <c r="C167" s="5" t="s">
        <v>150</v>
      </c>
      <c r="D167" s="5" t="s">
        <v>2263</v>
      </c>
      <c r="E167" s="5" t="s">
        <v>2264</v>
      </c>
      <c r="F167" s="5" t="s">
        <v>2261</v>
      </c>
      <c r="G167" s="5" t="s">
        <v>2265</v>
      </c>
      <c r="J167" s="5" t="s">
        <v>2266</v>
      </c>
    </row>
  </sheetData>
  <sheetProtection formatColumns="0" formatRows="0"/>
  <phoneticPr fontId="13" type="noConversion"/>
  <pageMargins left="0.75" right="0.75" top="1" bottom="1" header="0.5" footer="0.5"/>
  <headerFooter alignWithMargins="0"/>
</worksheet>
</file>

<file path=xl/worksheets/sheet59.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3"/>
  </cols>
  <sheetData/>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sheetPr codeName="modProv">
    <tabColor indexed="47"/>
  </sheetPr>
  <dimension ref="A1"/>
  <sheetViews>
    <sheetView showGridLines="0" zoomScaleNormal="100" workbookViewId="0"/>
  </sheetViews>
  <sheetFormatPr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cols>
    <col min="1" max="16384" width="9.140625" style="3"/>
  </cols>
  <sheetData/>
  <sheetProtection formatColumns="0" formatRows="0"/>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sheetPr codeName="modList02">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TSH_REESTR_MO">
    <tabColor indexed="47"/>
  </sheetPr>
  <dimension ref="A1:D464"/>
  <sheetViews>
    <sheetView showGridLines="0" zoomScaleNormal="100" workbookViewId="0"/>
  </sheetViews>
  <sheetFormatPr defaultRowHeight="11.25"/>
  <cols>
    <col min="1" max="1" width="9.140625" style="1060"/>
  </cols>
  <sheetData>
    <row r="1" spans="1:4">
      <c r="A1" s="1060" t="s">
        <v>1662</v>
      </c>
      <c r="B1" s="1060" t="s">
        <v>515</v>
      </c>
      <c r="C1" s="1060" t="s">
        <v>516</v>
      </c>
      <c r="D1" s="1060" t="s">
        <v>1661</v>
      </c>
    </row>
    <row r="2" spans="1:4">
      <c r="A2" s="1060">
        <v>1</v>
      </c>
      <c r="B2" s="1060" t="s">
        <v>777</v>
      </c>
      <c r="C2" s="1060" t="s">
        <v>777</v>
      </c>
      <c r="D2" s="1060" t="s">
        <v>778</v>
      </c>
    </row>
    <row r="3" spans="1:4">
      <c r="A3" s="1060">
        <v>2</v>
      </c>
      <c r="B3" s="1060" t="s">
        <v>777</v>
      </c>
      <c r="C3" s="1060" t="s">
        <v>779</v>
      </c>
      <c r="D3" s="1060" t="s">
        <v>780</v>
      </c>
    </row>
    <row r="4" spans="1:4">
      <c r="A4" s="1060">
        <v>3</v>
      </c>
      <c r="B4" s="1060" t="s">
        <v>777</v>
      </c>
      <c r="C4" s="1060" t="s">
        <v>781</v>
      </c>
      <c r="D4" s="1060" t="s">
        <v>782</v>
      </c>
    </row>
    <row r="5" spans="1:4">
      <c r="A5" s="1060">
        <v>4</v>
      </c>
      <c r="B5" s="1060" t="s">
        <v>777</v>
      </c>
      <c r="C5" s="1060" t="s">
        <v>783</v>
      </c>
      <c r="D5" s="1060" t="s">
        <v>784</v>
      </c>
    </row>
    <row r="6" spans="1:4">
      <c r="A6" s="1060">
        <v>5</v>
      </c>
      <c r="B6" s="1060" t="s">
        <v>777</v>
      </c>
      <c r="C6" s="1060" t="s">
        <v>785</v>
      </c>
      <c r="D6" s="1060" t="s">
        <v>786</v>
      </c>
    </row>
    <row r="7" spans="1:4">
      <c r="A7" s="1060">
        <v>6</v>
      </c>
      <c r="B7" s="1060" t="s">
        <v>777</v>
      </c>
      <c r="C7" s="1060" t="s">
        <v>787</v>
      </c>
      <c r="D7" s="1060" t="s">
        <v>788</v>
      </c>
    </row>
    <row r="8" spans="1:4">
      <c r="A8" s="1060">
        <v>7</v>
      </c>
      <c r="B8" s="1060" t="s">
        <v>777</v>
      </c>
      <c r="C8" s="1060" t="s">
        <v>789</v>
      </c>
      <c r="D8" s="1060" t="s">
        <v>790</v>
      </c>
    </row>
    <row r="9" spans="1:4">
      <c r="A9" s="1060">
        <v>8</v>
      </c>
      <c r="B9" s="1060" t="s">
        <v>777</v>
      </c>
      <c r="C9" s="1060" t="s">
        <v>791</v>
      </c>
      <c r="D9" s="1060" t="s">
        <v>792</v>
      </c>
    </row>
    <row r="10" spans="1:4">
      <c r="A10" s="1060">
        <v>9</v>
      </c>
      <c r="B10" s="1060" t="s">
        <v>777</v>
      </c>
      <c r="C10" s="1060" t="s">
        <v>793</v>
      </c>
      <c r="D10" s="1060" t="s">
        <v>794</v>
      </c>
    </row>
    <row r="11" spans="1:4">
      <c r="A11" s="1060">
        <v>10</v>
      </c>
      <c r="B11" s="1060" t="s">
        <v>777</v>
      </c>
      <c r="C11" s="1060" t="s">
        <v>795</v>
      </c>
      <c r="D11" s="1060" t="s">
        <v>796</v>
      </c>
    </row>
    <row r="12" spans="1:4">
      <c r="A12" s="1060">
        <v>11</v>
      </c>
      <c r="B12" s="1060" t="s">
        <v>777</v>
      </c>
      <c r="C12" s="1060" t="s">
        <v>797</v>
      </c>
      <c r="D12" s="1060" t="s">
        <v>798</v>
      </c>
    </row>
    <row r="13" spans="1:4">
      <c r="A13" s="1060">
        <v>12</v>
      </c>
      <c r="B13" s="1060" t="s">
        <v>777</v>
      </c>
      <c r="C13" s="1060" t="s">
        <v>799</v>
      </c>
      <c r="D13" s="1060" t="s">
        <v>800</v>
      </c>
    </row>
    <row r="14" spans="1:4">
      <c r="A14" s="1060">
        <v>13</v>
      </c>
      <c r="B14" s="1060" t="s">
        <v>777</v>
      </c>
      <c r="C14" s="1060" t="s">
        <v>801</v>
      </c>
      <c r="D14" s="1060" t="s">
        <v>802</v>
      </c>
    </row>
    <row r="15" spans="1:4">
      <c r="A15" s="1060">
        <v>14</v>
      </c>
      <c r="B15" s="1060" t="s">
        <v>777</v>
      </c>
      <c r="C15" s="1060" t="s">
        <v>803</v>
      </c>
      <c r="D15" s="1060" t="s">
        <v>804</v>
      </c>
    </row>
    <row r="16" spans="1:4">
      <c r="A16" s="1060">
        <v>15</v>
      </c>
      <c r="B16" s="1060" t="s">
        <v>777</v>
      </c>
      <c r="C16" s="1060" t="s">
        <v>805</v>
      </c>
      <c r="D16" s="1060" t="s">
        <v>806</v>
      </c>
    </row>
    <row r="17" spans="1:4">
      <c r="A17" s="1060">
        <v>16</v>
      </c>
      <c r="B17" s="1060" t="s">
        <v>777</v>
      </c>
      <c r="C17" s="1060" t="s">
        <v>807</v>
      </c>
      <c r="D17" s="1060" t="s">
        <v>808</v>
      </c>
    </row>
    <row r="18" spans="1:4">
      <c r="A18" s="1060">
        <v>17</v>
      </c>
      <c r="B18" s="1060" t="s">
        <v>777</v>
      </c>
      <c r="C18" s="1060" t="s">
        <v>809</v>
      </c>
      <c r="D18" s="1060" t="s">
        <v>810</v>
      </c>
    </row>
    <row r="19" spans="1:4">
      <c r="A19" s="1060">
        <v>18</v>
      </c>
      <c r="B19" s="1060" t="s">
        <v>777</v>
      </c>
      <c r="C19" s="1060" t="s">
        <v>811</v>
      </c>
      <c r="D19" s="1060" t="s">
        <v>812</v>
      </c>
    </row>
    <row r="20" spans="1:4">
      <c r="A20" s="1060">
        <v>19</v>
      </c>
      <c r="B20" s="1060" t="s">
        <v>777</v>
      </c>
      <c r="C20" s="1060" t="s">
        <v>813</v>
      </c>
      <c r="D20" s="1060" t="s">
        <v>814</v>
      </c>
    </row>
    <row r="21" spans="1:4">
      <c r="A21" s="1060">
        <v>20</v>
      </c>
      <c r="B21" s="1060" t="s">
        <v>815</v>
      </c>
      <c r="C21" s="1060" t="s">
        <v>815</v>
      </c>
      <c r="D21" s="1060" t="s">
        <v>816</v>
      </c>
    </row>
    <row r="22" spans="1:4">
      <c r="A22" s="1060">
        <v>21</v>
      </c>
      <c r="B22" s="1060" t="s">
        <v>815</v>
      </c>
      <c r="C22" s="1060" t="s">
        <v>817</v>
      </c>
      <c r="D22" s="1060" t="s">
        <v>818</v>
      </c>
    </row>
    <row r="23" spans="1:4">
      <c r="A23" s="1060">
        <v>22</v>
      </c>
      <c r="B23" s="1060" t="s">
        <v>815</v>
      </c>
      <c r="C23" s="1060" t="s">
        <v>819</v>
      </c>
      <c r="D23" s="1060" t="s">
        <v>820</v>
      </c>
    </row>
    <row r="24" spans="1:4">
      <c r="A24" s="1060">
        <v>23</v>
      </c>
      <c r="B24" s="1060" t="s">
        <v>815</v>
      </c>
      <c r="C24" s="1060" t="s">
        <v>821</v>
      </c>
      <c r="D24" s="1060" t="s">
        <v>822</v>
      </c>
    </row>
    <row r="25" spans="1:4">
      <c r="A25" s="1060">
        <v>24</v>
      </c>
      <c r="B25" s="1060" t="s">
        <v>815</v>
      </c>
      <c r="C25" s="1060" t="s">
        <v>823</v>
      </c>
      <c r="D25" s="1060" t="s">
        <v>824</v>
      </c>
    </row>
    <row r="26" spans="1:4">
      <c r="A26" s="1060">
        <v>25</v>
      </c>
      <c r="B26" s="1060" t="s">
        <v>815</v>
      </c>
      <c r="C26" s="1060" t="s">
        <v>825</v>
      </c>
      <c r="D26" s="1060" t="s">
        <v>826</v>
      </c>
    </row>
    <row r="27" spans="1:4">
      <c r="A27" s="1060">
        <v>26</v>
      </c>
      <c r="B27" s="1060" t="s">
        <v>815</v>
      </c>
      <c r="C27" s="1060" t="s">
        <v>827</v>
      </c>
      <c r="D27" s="1060" t="s">
        <v>828</v>
      </c>
    </row>
    <row r="28" spans="1:4">
      <c r="A28" s="1060">
        <v>27</v>
      </c>
      <c r="B28" s="1060" t="s">
        <v>815</v>
      </c>
      <c r="C28" s="1060" t="s">
        <v>829</v>
      </c>
      <c r="D28" s="1060" t="s">
        <v>830</v>
      </c>
    </row>
    <row r="29" spans="1:4">
      <c r="A29" s="1060">
        <v>28</v>
      </c>
      <c r="B29" s="1060" t="s">
        <v>815</v>
      </c>
      <c r="C29" s="1060" t="s">
        <v>831</v>
      </c>
      <c r="D29" s="1060" t="s">
        <v>832</v>
      </c>
    </row>
    <row r="30" spans="1:4">
      <c r="A30" s="1060">
        <v>29</v>
      </c>
      <c r="B30" s="1060" t="s">
        <v>815</v>
      </c>
      <c r="C30" s="1060" t="s">
        <v>833</v>
      </c>
      <c r="D30" s="1060" t="s">
        <v>834</v>
      </c>
    </row>
    <row r="31" spans="1:4">
      <c r="A31" s="1060">
        <v>30</v>
      </c>
      <c r="B31" s="1060" t="s">
        <v>815</v>
      </c>
      <c r="C31" s="1060" t="s">
        <v>835</v>
      </c>
      <c r="D31" s="1060" t="s">
        <v>836</v>
      </c>
    </row>
    <row r="32" spans="1:4">
      <c r="A32" s="1060">
        <v>31</v>
      </c>
      <c r="B32" s="1060" t="s">
        <v>815</v>
      </c>
      <c r="C32" s="1060" t="s">
        <v>837</v>
      </c>
      <c r="D32" s="1060" t="s">
        <v>838</v>
      </c>
    </row>
    <row r="33" spans="1:4">
      <c r="A33" s="1060">
        <v>32</v>
      </c>
      <c r="B33" s="1060" t="s">
        <v>839</v>
      </c>
      <c r="C33" s="1060" t="s">
        <v>841</v>
      </c>
      <c r="D33" s="1060" t="s">
        <v>842</v>
      </c>
    </row>
    <row r="34" spans="1:4">
      <c r="A34" s="1060">
        <v>33</v>
      </c>
      <c r="B34" s="1060" t="s">
        <v>839</v>
      </c>
      <c r="C34" s="1060" t="s">
        <v>839</v>
      </c>
      <c r="D34" s="1060" t="s">
        <v>840</v>
      </c>
    </row>
    <row r="35" spans="1:4">
      <c r="A35" s="1060">
        <v>34</v>
      </c>
      <c r="B35" s="1060" t="s">
        <v>839</v>
      </c>
      <c r="C35" s="1060" t="s">
        <v>843</v>
      </c>
      <c r="D35" s="1060" t="s">
        <v>844</v>
      </c>
    </row>
    <row r="36" spans="1:4">
      <c r="A36" s="1060">
        <v>35</v>
      </c>
      <c r="B36" s="1060" t="s">
        <v>839</v>
      </c>
      <c r="C36" s="1060" t="s">
        <v>845</v>
      </c>
      <c r="D36" s="1060" t="s">
        <v>846</v>
      </c>
    </row>
    <row r="37" spans="1:4">
      <c r="A37" s="1060">
        <v>36</v>
      </c>
      <c r="B37" s="1060" t="s">
        <v>839</v>
      </c>
      <c r="C37" s="1060" t="s">
        <v>847</v>
      </c>
      <c r="D37" s="1060" t="s">
        <v>848</v>
      </c>
    </row>
    <row r="38" spans="1:4">
      <c r="A38" s="1060">
        <v>37</v>
      </c>
      <c r="B38" s="1060" t="s">
        <v>839</v>
      </c>
      <c r="C38" s="1060" t="s">
        <v>849</v>
      </c>
      <c r="D38" s="1060" t="s">
        <v>850</v>
      </c>
    </row>
    <row r="39" spans="1:4">
      <c r="A39" s="1060">
        <v>38</v>
      </c>
      <c r="B39" s="1060" t="s">
        <v>851</v>
      </c>
      <c r="C39" s="1060" t="s">
        <v>851</v>
      </c>
      <c r="D39" s="1060" t="s">
        <v>852</v>
      </c>
    </row>
    <row r="40" spans="1:4">
      <c r="A40" s="1060">
        <v>39</v>
      </c>
      <c r="B40" s="1060" t="s">
        <v>851</v>
      </c>
      <c r="C40" s="1060" t="s">
        <v>853</v>
      </c>
      <c r="D40" s="1060" t="s">
        <v>854</v>
      </c>
    </row>
    <row r="41" spans="1:4">
      <c r="A41" s="1060">
        <v>40</v>
      </c>
      <c r="B41" s="1060" t="s">
        <v>851</v>
      </c>
      <c r="C41" s="1060" t="s">
        <v>855</v>
      </c>
      <c r="D41" s="1060" t="s">
        <v>856</v>
      </c>
    </row>
    <row r="42" spans="1:4">
      <c r="A42" s="1060">
        <v>41</v>
      </c>
      <c r="B42" s="1060" t="s">
        <v>851</v>
      </c>
      <c r="C42" s="1060" t="s">
        <v>857</v>
      </c>
      <c r="D42" s="1060" t="s">
        <v>858</v>
      </c>
    </row>
    <row r="43" spans="1:4">
      <c r="A43" s="1060">
        <v>42</v>
      </c>
      <c r="B43" s="1060" t="s">
        <v>851</v>
      </c>
      <c r="C43" s="1060" t="s">
        <v>859</v>
      </c>
      <c r="D43" s="1060" t="s">
        <v>860</v>
      </c>
    </row>
    <row r="44" spans="1:4">
      <c r="A44" s="1060">
        <v>43</v>
      </c>
      <c r="B44" s="1060" t="s">
        <v>851</v>
      </c>
      <c r="C44" s="1060" t="s">
        <v>861</v>
      </c>
      <c r="D44" s="1060" t="s">
        <v>862</v>
      </c>
    </row>
    <row r="45" spans="1:4">
      <c r="A45" s="1060">
        <v>44</v>
      </c>
      <c r="B45" s="1060" t="s">
        <v>851</v>
      </c>
      <c r="C45" s="1060" t="s">
        <v>863</v>
      </c>
      <c r="D45" s="1060" t="s">
        <v>864</v>
      </c>
    </row>
    <row r="46" spans="1:4">
      <c r="A46" s="1060">
        <v>45</v>
      </c>
      <c r="B46" s="1060" t="s">
        <v>851</v>
      </c>
      <c r="C46" s="1060" t="s">
        <v>865</v>
      </c>
      <c r="D46" s="1060" t="s">
        <v>866</v>
      </c>
    </row>
    <row r="47" spans="1:4">
      <c r="A47" s="1060">
        <v>46</v>
      </c>
      <c r="B47" s="1060" t="s">
        <v>851</v>
      </c>
      <c r="C47" s="1060" t="s">
        <v>867</v>
      </c>
      <c r="D47" s="1060" t="s">
        <v>868</v>
      </c>
    </row>
    <row r="48" spans="1:4">
      <c r="A48" s="1060">
        <v>47</v>
      </c>
      <c r="B48" s="1060" t="s">
        <v>851</v>
      </c>
      <c r="C48" s="1060" t="s">
        <v>869</v>
      </c>
      <c r="D48" s="1060" t="s">
        <v>870</v>
      </c>
    </row>
    <row r="49" spans="1:4">
      <c r="A49" s="1060">
        <v>48</v>
      </c>
      <c r="B49" s="1060" t="s">
        <v>851</v>
      </c>
      <c r="C49" s="1060" t="s">
        <v>871</v>
      </c>
      <c r="D49" s="1060" t="s">
        <v>872</v>
      </c>
    </row>
    <row r="50" spans="1:4">
      <c r="A50" s="1060">
        <v>49</v>
      </c>
      <c r="B50" s="1060" t="s">
        <v>851</v>
      </c>
      <c r="C50" s="1060" t="s">
        <v>873</v>
      </c>
      <c r="D50" s="1060" t="s">
        <v>874</v>
      </c>
    </row>
    <row r="51" spans="1:4">
      <c r="A51" s="1060">
        <v>50</v>
      </c>
      <c r="B51" s="1060" t="s">
        <v>851</v>
      </c>
      <c r="C51" s="1060" t="s">
        <v>875</v>
      </c>
      <c r="D51" s="1060" t="s">
        <v>876</v>
      </c>
    </row>
    <row r="52" spans="1:4">
      <c r="A52" s="1060">
        <v>51</v>
      </c>
      <c r="B52" s="1060" t="s">
        <v>877</v>
      </c>
      <c r="C52" s="1060" t="s">
        <v>877</v>
      </c>
      <c r="D52" s="1060" t="s">
        <v>878</v>
      </c>
    </row>
    <row r="53" spans="1:4">
      <c r="A53" s="1060">
        <v>52</v>
      </c>
      <c r="B53" s="1060" t="s">
        <v>877</v>
      </c>
      <c r="C53" s="1060" t="s">
        <v>879</v>
      </c>
      <c r="D53" s="1060" t="s">
        <v>880</v>
      </c>
    </row>
    <row r="54" spans="1:4">
      <c r="A54" s="1060">
        <v>53</v>
      </c>
      <c r="B54" s="1060" t="s">
        <v>877</v>
      </c>
      <c r="C54" s="1060" t="s">
        <v>881</v>
      </c>
      <c r="D54" s="1060" t="s">
        <v>882</v>
      </c>
    </row>
    <row r="55" spans="1:4">
      <c r="A55" s="1060">
        <v>54</v>
      </c>
      <c r="B55" s="1060" t="s">
        <v>877</v>
      </c>
      <c r="C55" s="1060" t="s">
        <v>883</v>
      </c>
      <c r="D55" s="1060" t="s">
        <v>884</v>
      </c>
    </row>
    <row r="56" spans="1:4">
      <c r="A56" s="1060">
        <v>55</v>
      </c>
      <c r="B56" s="1060" t="s">
        <v>877</v>
      </c>
      <c r="C56" s="1060" t="s">
        <v>885</v>
      </c>
      <c r="D56" s="1060" t="s">
        <v>886</v>
      </c>
    </row>
    <row r="57" spans="1:4">
      <c r="A57" s="1060">
        <v>56</v>
      </c>
      <c r="B57" s="1060" t="s">
        <v>877</v>
      </c>
      <c r="C57" s="1060" t="s">
        <v>887</v>
      </c>
      <c r="D57" s="1060" t="s">
        <v>888</v>
      </c>
    </row>
    <row r="58" spans="1:4">
      <c r="A58" s="1060">
        <v>57</v>
      </c>
      <c r="B58" s="1060" t="s">
        <v>877</v>
      </c>
      <c r="C58" s="1060" t="s">
        <v>889</v>
      </c>
      <c r="D58" s="1060" t="s">
        <v>890</v>
      </c>
    </row>
    <row r="59" spans="1:4">
      <c r="A59" s="1060">
        <v>58</v>
      </c>
      <c r="B59" s="1060" t="s">
        <v>877</v>
      </c>
      <c r="C59" s="1060" t="s">
        <v>891</v>
      </c>
      <c r="D59" s="1060" t="s">
        <v>892</v>
      </c>
    </row>
    <row r="60" spans="1:4">
      <c r="A60" s="1060">
        <v>59</v>
      </c>
      <c r="B60" s="1060" t="s">
        <v>893</v>
      </c>
      <c r="C60" s="1060" t="s">
        <v>893</v>
      </c>
      <c r="D60" s="1060" t="s">
        <v>894</v>
      </c>
    </row>
    <row r="61" spans="1:4">
      <c r="A61" s="1060">
        <v>60</v>
      </c>
      <c r="B61" s="1060" t="s">
        <v>893</v>
      </c>
      <c r="C61" s="1060" t="s">
        <v>895</v>
      </c>
      <c r="D61" s="1060" t="s">
        <v>896</v>
      </c>
    </row>
    <row r="62" spans="1:4">
      <c r="A62" s="1060">
        <v>61</v>
      </c>
      <c r="B62" s="1060" t="s">
        <v>893</v>
      </c>
      <c r="C62" s="1060" t="s">
        <v>897</v>
      </c>
      <c r="D62" s="1060" t="s">
        <v>898</v>
      </c>
    </row>
    <row r="63" spans="1:4">
      <c r="A63" s="1060">
        <v>62</v>
      </c>
      <c r="B63" s="1060" t="s">
        <v>893</v>
      </c>
      <c r="C63" s="1060" t="s">
        <v>899</v>
      </c>
      <c r="D63" s="1060" t="s">
        <v>900</v>
      </c>
    </row>
    <row r="64" spans="1:4">
      <c r="A64" s="1060">
        <v>63</v>
      </c>
      <c r="B64" s="1060" t="s">
        <v>893</v>
      </c>
      <c r="C64" s="1060" t="s">
        <v>901</v>
      </c>
      <c r="D64" s="1060" t="s">
        <v>902</v>
      </c>
    </row>
    <row r="65" spans="1:4">
      <c r="A65" s="1060">
        <v>64</v>
      </c>
      <c r="B65" s="1060" t="s">
        <v>893</v>
      </c>
      <c r="C65" s="1060" t="s">
        <v>903</v>
      </c>
      <c r="D65" s="1060" t="s">
        <v>904</v>
      </c>
    </row>
    <row r="66" spans="1:4">
      <c r="A66" s="1060">
        <v>65</v>
      </c>
      <c r="B66" s="1060" t="s">
        <v>893</v>
      </c>
      <c r="C66" s="1060" t="s">
        <v>905</v>
      </c>
      <c r="D66" s="1060" t="s">
        <v>906</v>
      </c>
    </row>
    <row r="67" spans="1:4">
      <c r="A67" s="1060">
        <v>66</v>
      </c>
      <c r="B67" s="1060" t="s">
        <v>893</v>
      </c>
      <c r="C67" s="1060" t="s">
        <v>907</v>
      </c>
      <c r="D67" s="1060" t="s">
        <v>908</v>
      </c>
    </row>
    <row r="68" spans="1:4">
      <c r="A68" s="1060">
        <v>67</v>
      </c>
      <c r="B68" s="1060" t="s">
        <v>893</v>
      </c>
      <c r="C68" s="1060" t="s">
        <v>909</v>
      </c>
      <c r="D68" s="1060" t="s">
        <v>910</v>
      </c>
    </row>
    <row r="69" spans="1:4">
      <c r="A69" s="1060">
        <v>68</v>
      </c>
      <c r="B69" s="1060" t="s">
        <v>893</v>
      </c>
      <c r="C69" s="1060" t="s">
        <v>911</v>
      </c>
      <c r="D69" s="1060" t="s">
        <v>912</v>
      </c>
    </row>
    <row r="70" spans="1:4">
      <c r="A70" s="1060">
        <v>69</v>
      </c>
      <c r="B70" s="1060" t="s">
        <v>893</v>
      </c>
      <c r="C70" s="1060" t="s">
        <v>913</v>
      </c>
      <c r="D70" s="1060" t="s">
        <v>914</v>
      </c>
    </row>
    <row r="71" spans="1:4">
      <c r="A71" s="1060">
        <v>70</v>
      </c>
      <c r="B71" s="1060" t="s">
        <v>915</v>
      </c>
      <c r="C71" s="1060" t="s">
        <v>917</v>
      </c>
      <c r="D71" s="1060" t="s">
        <v>918</v>
      </c>
    </row>
    <row r="72" spans="1:4">
      <c r="A72" s="1060">
        <v>71</v>
      </c>
      <c r="B72" s="1060" t="s">
        <v>915</v>
      </c>
      <c r="C72" s="1060" t="s">
        <v>915</v>
      </c>
      <c r="D72" s="1060" t="s">
        <v>916</v>
      </c>
    </row>
    <row r="73" spans="1:4">
      <c r="A73" s="1060">
        <v>72</v>
      </c>
      <c r="B73" s="1060" t="s">
        <v>915</v>
      </c>
      <c r="C73" s="1060" t="s">
        <v>919</v>
      </c>
      <c r="D73" s="1060" t="s">
        <v>920</v>
      </c>
    </row>
    <row r="74" spans="1:4">
      <c r="A74" s="1060">
        <v>73</v>
      </c>
      <c r="B74" s="1060" t="s">
        <v>915</v>
      </c>
      <c r="C74" s="1060" t="s">
        <v>921</v>
      </c>
      <c r="D74" s="1060" t="s">
        <v>922</v>
      </c>
    </row>
    <row r="75" spans="1:4">
      <c r="A75" s="1060">
        <v>74</v>
      </c>
      <c r="B75" s="1060" t="s">
        <v>915</v>
      </c>
      <c r="C75" s="1060" t="s">
        <v>923</v>
      </c>
      <c r="D75" s="1060" t="s">
        <v>924</v>
      </c>
    </row>
    <row r="76" spans="1:4">
      <c r="A76" s="1060">
        <v>75</v>
      </c>
      <c r="B76" s="1060" t="s">
        <v>925</v>
      </c>
      <c r="C76" s="1060" t="s">
        <v>925</v>
      </c>
      <c r="D76" s="1060" t="s">
        <v>926</v>
      </c>
    </row>
    <row r="77" spans="1:4">
      <c r="A77" s="1060">
        <v>76</v>
      </c>
      <c r="B77" s="1060" t="s">
        <v>925</v>
      </c>
      <c r="C77" s="1060" t="s">
        <v>927</v>
      </c>
      <c r="D77" s="1060" t="s">
        <v>928</v>
      </c>
    </row>
    <row r="78" spans="1:4">
      <c r="A78" s="1060">
        <v>77</v>
      </c>
      <c r="B78" s="1060" t="s">
        <v>925</v>
      </c>
      <c r="C78" s="1060" t="s">
        <v>929</v>
      </c>
      <c r="D78" s="1060" t="s">
        <v>930</v>
      </c>
    </row>
    <row r="79" spans="1:4">
      <c r="A79" s="1060">
        <v>78</v>
      </c>
      <c r="B79" s="1060" t="s">
        <v>925</v>
      </c>
      <c r="C79" s="1060" t="s">
        <v>931</v>
      </c>
      <c r="D79" s="1060" t="s">
        <v>932</v>
      </c>
    </row>
    <row r="80" spans="1:4">
      <c r="A80" s="1060">
        <v>79</v>
      </c>
      <c r="B80" s="1060" t="s">
        <v>925</v>
      </c>
      <c r="C80" s="1060" t="s">
        <v>933</v>
      </c>
      <c r="D80" s="1060" t="s">
        <v>934</v>
      </c>
    </row>
    <row r="81" spans="1:4">
      <c r="A81" s="1060">
        <v>80</v>
      </c>
      <c r="B81" s="1060" t="s">
        <v>925</v>
      </c>
      <c r="C81" s="1060" t="s">
        <v>935</v>
      </c>
      <c r="D81" s="1060" t="s">
        <v>936</v>
      </c>
    </row>
    <row r="82" spans="1:4">
      <c r="A82" s="1060">
        <v>81</v>
      </c>
      <c r="B82" s="1060" t="s">
        <v>925</v>
      </c>
      <c r="C82" s="1060" t="s">
        <v>937</v>
      </c>
      <c r="D82" s="1060" t="s">
        <v>938</v>
      </c>
    </row>
    <row r="83" spans="1:4">
      <c r="A83" s="1060">
        <v>82</v>
      </c>
      <c r="B83" s="1060" t="s">
        <v>925</v>
      </c>
      <c r="C83" s="1060" t="s">
        <v>939</v>
      </c>
      <c r="D83" s="1060" t="s">
        <v>940</v>
      </c>
    </row>
    <row r="84" spans="1:4">
      <c r="A84" s="1060">
        <v>83</v>
      </c>
      <c r="B84" s="1060" t="s">
        <v>941</v>
      </c>
      <c r="C84" s="1060" t="s">
        <v>941</v>
      </c>
      <c r="D84" s="1060" t="s">
        <v>942</v>
      </c>
    </row>
    <row r="85" spans="1:4">
      <c r="A85" s="1060">
        <v>84</v>
      </c>
      <c r="B85" s="1060" t="s">
        <v>943</v>
      </c>
      <c r="C85" s="1060" t="s">
        <v>943</v>
      </c>
      <c r="D85" s="1060" t="s">
        <v>944</v>
      </c>
    </row>
    <row r="86" spans="1:4">
      <c r="A86" s="1060">
        <v>85</v>
      </c>
      <c r="B86" s="1060" t="s">
        <v>945</v>
      </c>
      <c r="C86" s="1060" t="s">
        <v>945</v>
      </c>
      <c r="D86" s="1060" t="s">
        <v>946</v>
      </c>
    </row>
    <row r="87" spans="1:4">
      <c r="A87" s="1060">
        <v>86</v>
      </c>
      <c r="B87" s="1060" t="s">
        <v>947</v>
      </c>
      <c r="C87" s="1060" t="s">
        <v>947</v>
      </c>
      <c r="D87" s="1060" t="s">
        <v>948</v>
      </c>
    </row>
    <row r="88" spans="1:4">
      <c r="A88" s="1060">
        <v>87</v>
      </c>
      <c r="B88" s="1060" t="s">
        <v>949</v>
      </c>
      <c r="C88" s="1060" t="s">
        <v>949</v>
      </c>
      <c r="D88" s="1060" t="s">
        <v>950</v>
      </c>
    </row>
    <row r="89" spans="1:4">
      <c r="A89" s="1060">
        <v>88</v>
      </c>
      <c r="B89" s="1060" t="s">
        <v>951</v>
      </c>
      <c r="C89" s="1060" t="s">
        <v>951</v>
      </c>
      <c r="D89" s="1060" t="s">
        <v>952</v>
      </c>
    </row>
    <row r="90" spans="1:4">
      <c r="A90" s="1060">
        <v>89</v>
      </c>
      <c r="B90" s="1060" t="s">
        <v>953</v>
      </c>
      <c r="C90" s="1060" t="s">
        <v>953</v>
      </c>
      <c r="D90" s="1060" t="s">
        <v>954</v>
      </c>
    </row>
    <row r="91" spans="1:4">
      <c r="A91" s="1060">
        <v>90</v>
      </c>
      <c r="B91" s="1060" t="s">
        <v>955</v>
      </c>
      <c r="C91" s="1060" t="s">
        <v>955</v>
      </c>
      <c r="D91" s="1060" t="s">
        <v>956</v>
      </c>
    </row>
    <row r="92" spans="1:4">
      <c r="A92" s="1060">
        <v>91</v>
      </c>
      <c r="B92" s="1060" t="s">
        <v>957</v>
      </c>
      <c r="C92" s="1060" t="s">
        <v>957</v>
      </c>
      <c r="D92" s="1060" t="s">
        <v>958</v>
      </c>
    </row>
    <row r="93" spans="1:4">
      <c r="A93" s="1060">
        <v>92</v>
      </c>
      <c r="B93" s="1060" t="s">
        <v>959</v>
      </c>
      <c r="C93" s="1060" t="s">
        <v>959</v>
      </c>
      <c r="D93" s="1060" t="s">
        <v>960</v>
      </c>
    </row>
    <row r="94" spans="1:4">
      <c r="A94" s="1060">
        <v>93</v>
      </c>
      <c r="B94" s="1060" t="s">
        <v>961</v>
      </c>
      <c r="C94" s="1060" t="s">
        <v>961</v>
      </c>
      <c r="D94" s="1060" t="s">
        <v>962</v>
      </c>
    </row>
    <row r="95" spans="1:4">
      <c r="A95" s="1060">
        <v>94</v>
      </c>
      <c r="B95" s="1060" t="s">
        <v>963</v>
      </c>
      <c r="C95" s="1060" t="s">
        <v>963</v>
      </c>
      <c r="D95" s="1060" t="s">
        <v>964</v>
      </c>
    </row>
    <row r="96" spans="1:4">
      <c r="A96" s="1060">
        <v>95</v>
      </c>
      <c r="B96" s="1060" t="s">
        <v>965</v>
      </c>
      <c r="C96" s="1060" t="s">
        <v>967</v>
      </c>
      <c r="D96" s="1060" t="s">
        <v>968</v>
      </c>
    </row>
    <row r="97" spans="1:4">
      <c r="A97" s="1060">
        <v>96</v>
      </c>
      <c r="B97" s="1060" t="s">
        <v>965</v>
      </c>
      <c r="C97" s="1060" t="s">
        <v>969</v>
      </c>
      <c r="D97" s="1060" t="s">
        <v>970</v>
      </c>
    </row>
    <row r="98" spans="1:4">
      <c r="A98" s="1060">
        <v>97</v>
      </c>
      <c r="B98" s="1060" t="s">
        <v>965</v>
      </c>
      <c r="C98" s="1060" t="s">
        <v>971</v>
      </c>
      <c r="D98" s="1060" t="s">
        <v>972</v>
      </c>
    </row>
    <row r="99" spans="1:4">
      <c r="A99" s="1060">
        <v>98</v>
      </c>
      <c r="B99" s="1060" t="s">
        <v>965</v>
      </c>
      <c r="C99" s="1060" t="s">
        <v>919</v>
      </c>
      <c r="D99" s="1060" t="s">
        <v>973</v>
      </c>
    </row>
    <row r="100" spans="1:4">
      <c r="A100" s="1060">
        <v>99</v>
      </c>
      <c r="B100" s="1060" t="s">
        <v>965</v>
      </c>
      <c r="C100" s="1060" t="s">
        <v>974</v>
      </c>
      <c r="D100" s="1060" t="s">
        <v>975</v>
      </c>
    </row>
    <row r="101" spans="1:4">
      <c r="A101" s="1060">
        <v>100</v>
      </c>
      <c r="B101" s="1060" t="s">
        <v>965</v>
      </c>
      <c r="C101" s="1060" t="s">
        <v>965</v>
      </c>
      <c r="D101" s="1060" t="s">
        <v>966</v>
      </c>
    </row>
    <row r="102" spans="1:4">
      <c r="A102" s="1060">
        <v>101</v>
      </c>
      <c r="B102" s="1060" t="s">
        <v>965</v>
      </c>
      <c r="C102" s="1060" t="s">
        <v>976</v>
      </c>
      <c r="D102" s="1060" t="s">
        <v>977</v>
      </c>
    </row>
    <row r="103" spans="1:4">
      <c r="A103" s="1060">
        <v>102</v>
      </c>
      <c r="B103" s="1060" t="s">
        <v>965</v>
      </c>
      <c r="C103" s="1060" t="s">
        <v>978</v>
      </c>
      <c r="D103" s="1060" t="s">
        <v>979</v>
      </c>
    </row>
    <row r="104" spans="1:4">
      <c r="A104" s="1060">
        <v>103</v>
      </c>
      <c r="B104" s="1060" t="s">
        <v>965</v>
      </c>
      <c r="C104" s="1060" t="s">
        <v>980</v>
      </c>
      <c r="D104" s="1060" t="s">
        <v>981</v>
      </c>
    </row>
    <row r="105" spans="1:4">
      <c r="A105" s="1060">
        <v>104</v>
      </c>
      <c r="B105" s="1060" t="s">
        <v>965</v>
      </c>
      <c r="C105" s="1060" t="s">
        <v>982</v>
      </c>
      <c r="D105" s="1060" t="s">
        <v>983</v>
      </c>
    </row>
    <row r="106" spans="1:4">
      <c r="A106" s="1060">
        <v>105</v>
      </c>
      <c r="B106" s="1060" t="s">
        <v>965</v>
      </c>
      <c r="C106" s="1060" t="s">
        <v>984</v>
      </c>
      <c r="D106" s="1060" t="s">
        <v>985</v>
      </c>
    </row>
    <row r="107" spans="1:4">
      <c r="A107" s="1060">
        <v>106</v>
      </c>
      <c r="B107" s="1060" t="s">
        <v>965</v>
      </c>
      <c r="C107" s="1060" t="s">
        <v>986</v>
      </c>
      <c r="D107" s="1060" t="s">
        <v>987</v>
      </c>
    </row>
    <row r="108" spans="1:4">
      <c r="A108" s="1060">
        <v>107</v>
      </c>
      <c r="B108" s="1060" t="s">
        <v>965</v>
      </c>
      <c r="C108" s="1060" t="s">
        <v>937</v>
      </c>
      <c r="D108" s="1060" t="s">
        <v>988</v>
      </c>
    </row>
    <row r="109" spans="1:4">
      <c r="A109" s="1060">
        <v>108</v>
      </c>
      <c r="B109" s="1060" t="s">
        <v>965</v>
      </c>
      <c r="C109" s="1060" t="s">
        <v>989</v>
      </c>
      <c r="D109" s="1060" t="s">
        <v>990</v>
      </c>
    </row>
    <row r="110" spans="1:4">
      <c r="A110" s="1060">
        <v>109</v>
      </c>
      <c r="B110" s="1060" t="s">
        <v>991</v>
      </c>
      <c r="C110" s="1060" t="s">
        <v>993</v>
      </c>
      <c r="D110" s="1060" t="s">
        <v>994</v>
      </c>
    </row>
    <row r="111" spans="1:4">
      <c r="A111" s="1060">
        <v>110</v>
      </c>
      <c r="B111" s="1060" t="s">
        <v>991</v>
      </c>
      <c r="C111" s="1060" t="s">
        <v>995</v>
      </c>
      <c r="D111" s="1060" t="s">
        <v>996</v>
      </c>
    </row>
    <row r="112" spans="1:4">
      <c r="A112" s="1060">
        <v>111</v>
      </c>
      <c r="B112" s="1060" t="s">
        <v>991</v>
      </c>
      <c r="C112" s="1060" t="s">
        <v>991</v>
      </c>
      <c r="D112" s="1060" t="s">
        <v>992</v>
      </c>
    </row>
    <row r="113" spans="1:4">
      <c r="A113" s="1060">
        <v>112</v>
      </c>
      <c r="B113" s="1060" t="s">
        <v>991</v>
      </c>
      <c r="C113" s="1060" t="s">
        <v>997</v>
      </c>
      <c r="D113" s="1060" t="s">
        <v>998</v>
      </c>
    </row>
    <row r="114" spans="1:4">
      <c r="A114" s="1060">
        <v>113</v>
      </c>
      <c r="B114" s="1060" t="s">
        <v>991</v>
      </c>
      <c r="C114" s="1060" t="s">
        <v>861</v>
      </c>
      <c r="D114" s="1060" t="s">
        <v>999</v>
      </c>
    </row>
    <row r="115" spans="1:4">
      <c r="A115" s="1060">
        <v>114</v>
      </c>
      <c r="B115" s="1060" t="s">
        <v>991</v>
      </c>
      <c r="C115" s="1060" t="s">
        <v>1000</v>
      </c>
      <c r="D115" s="1060" t="s">
        <v>1001</v>
      </c>
    </row>
    <row r="116" spans="1:4">
      <c r="A116" s="1060">
        <v>115</v>
      </c>
      <c r="B116" s="1060" t="s">
        <v>991</v>
      </c>
      <c r="C116" s="1060" t="s">
        <v>1002</v>
      </c>
      <c r="D116" s="1060" t="s">
        <v>1003</v>
      </c>
    </row>
    <row r="117" spans="1:4">
      <c r="A117" s="1060">
        <v>116</v>
      </c>
      <c r="B117" s="1060" t="s">
        <v>991</v>
      </c>
      <c r="C117" s="1060" t="s">
        <v>1004</v>
      </c>
      <c r="D117" s="1060" t="s">
        <v>1005</v>
      </c>
    </row>
    <row r="118" spans="1:4">
      <c r="A118" s="1060">
        <v>117</v>
      </c>
      <c r="B118" s="1060" t="s">
        <v>991</v>
      </c>
      <c r="C118" s="1060" t="s">
        <v>1006</v>
      </c>
      <c r="D118" s="1060" t="s">
        <v>1007</v>
      </c>
    </row>
    <row r="119" spans="1:4">
      <c r="A119" s="1060">
        <v>118</v>
      </c>
      <c r="B119" s="1060" t="s">
        <v>991</v>
      </c>
      <c r="C119" s="1060" t="s">
        <v>1008</v>
      </c>
      <c r="D119" s="1060" t="s">
        <v>1009</v>
      </c>
    </row>
    <row r="120" spans="1:4">
      <c r="A120" s="1060">
        <v>119</v>
      </c>
      <c r="B120" s="1060" t="s">
        <v>1010</v>
      </c>
      <c r="C120" s="1060" t="s">
        <v>1010</v>
      </c>
      <c r="D120" s="1060" t="s">
        <v>1011</v>
      </c>
    </row>
    <row r="121" spans="1:4">
      <c r="A121" s="1060">
        <v>120</v>
      </c>
      <c r="B121" s="1060" t="s">
        <v>1010</v>
      </c>
      <c r="C121" s="1060" t="s">
        <v>1012</v>
      </c>
      <c r="D121" s="1060" t="s">
        <v>1013</v>
      </c>
    </row>
    <row r="122" spans="1:4">
      <c r="A122" s="1060">
        <v>121</v>
      </c>
      <c r="B122" s="1060" t="s">
        <v>1010</v>
      </c>
      <c r="C122" s="1060" t="s">
        <v>1014</v>
      </c>
      <c r="D122" s="1060" t="s">
        <v>1015</v>
      </c>
    </row>
    <row r="123" spans="1:4">
      <c r="A123" s="1060">
        <v>122</v>
      </c>
      <c r="B123" s="1060" t="s">
        <v>1010</v>
      </c>
      <c r="C123" s="1060" t="s">
        <v>1016</v>
      </c>
      <c r="D123" s="1060" t="s">
        <v>1017</v>
      </c>
    </row>
    <row r="124" spans="1:4">
      <c r="A124" s="1060">
        <v>123</v>
      </c>
      <c r="B124" s="1060" t="s">
        <v>1010</v>
      </c>
      <c r="C124" s="1060" t="s">
        <v>1018</v>
      </c>
      <c r="D124" s="1060" t="s">
        <v>1019</v>
      </c>
    </row>
    <row r="125" spans="1:4">
      <c r="A125" s="1060">
        <v>124</v>
      </c>
      <c r="B125" s="1060" t="s">
        <v>1010</v>
      </c>
      <c r="C125" s="1060" t="s">
        <v>1020</v>
      </c>
      <c r="D125" s="1060" t="s">
        <v>1021</v>
      </c>
    </row>
    <row r="126" spans="1:4">
      <c r="A126" s="1060">
        <v>125</v>
      </c>
      <c r="B126" s="1060" t="s">
        <v>1010</v>
      </c>
      <c r="C126" s="1060" t="s">
        <v>1022</v>
      </c>
      <c r="D126" s="1060" t="s">
        <v>1023</v>
      </c>
    </row>
    <row r="127" spans="1:4">
      <c r="A127" s="1060">
        <v>126</v>
      </c>
      <c r="B127" s="1060" t="s">
        <v>1010</v>
      </c>
      <c r="C127" s="1060" t="s">
        <v>1024</v>
      </c>
      <c r="D127" s="1060" t="s">
        <v>1025</v>
      </c>
    </row>
    <row r="128" spans="1:4">
      <c r="A128" s="1060">
        <v>127</v>
      </c>
      <c r="B128" s="1060" t="s">
        <v>1010</v>
      </c>
      <c r="C128" s="1060" t="s">
        <v>1026</v>
      </c>
      <c r="D128" s="1060" t="s">
        <v>1027</v>
      </c>
    </row>
    <row r="129" spans="1:4">
      <c r="A129" s="1060">
        <v>128</v>
      </c>
      <c r="B129" s="1060" t="s">
        <v>1010</v>
      </c>
      <c r="C129" s="1060" t="s">
        <v>1028</v>
      </c>
      <c r="D129" s="1060" t="s">
        <v>1029</v>
      </c>
    </row>
    <row r="130" spans="1:4">
      <c r="A130" s="1060">
        <v>129</v>
      </c>
      <c r="B130" s="1060" t="s">
        <v>1030</v>
      </c>
      <c r="C130" s="1060" t="s">
        <v>1032</v>
      </c>
      <c r="D130" s="1060" t="s">
        <v>1033</v>
      </c>
    </row>
    <row r="131" spans="1:4">
      <c r="A131" s="1060">
        <v>130</v>
      </c>
      <c r="B131" s="1060" t="s">
        <v>1030</v>
      </c>
      <c r="C131" s="1060" t="s">
        <v>1034</v>
      </c>
      <c r="D131" s="1060" t="s">
        <v>1035</v>
      </c>
    </row>
    <row r="132" spans="1:4">
      <c r="A132" s="1060">
        <v>131</v>
      </c>
      <c r="B132" s="1060" t="s">
        <v>1030</v>
      </c>
      <c r="C132" s="1060" t="s">
        <v>1036</v>
      </c>
      <c r="D132" s="1060" t="s">
        <v>1037</v>
      </c>
    </row>
    <row r="133" spans="1:4">
      <c r="A133" s="1060">
        <v>132</v>
      </c>
      <c r="B133" s="1060" t="s">
        <v>1030</v>
      </c>
      <c r="C133" s="1060" t="s">
        <v>1030</v>
      </c>
      <c r="D133" s="1060" t="s">
        <v>1031</v>
      </c>
    </row>
    <row r="134" spans="1:4">
      <c r="A134" s="1060">
        <v>133</v>
      </c>
      <c r="B134" s="1060" t="s">
        <v>1030</v>
      </c>
      <c r="C134" s="1060" t="s">
        <v>1038</v>
      </c>
      <c r="D134" s="1060" t="s">
        <v>1039</v>
      </c>
    </row>
    <row r="135" spans="1:4">
      <c r="A135" s="1060">
        <v>134</v>
      </c>
      <c r="B135" s="1060" t="s">
        <v>1030</v>
      </c>
      <c r="C135" s="1060" t="s">
        <v>1040</v>
      </c>
      <c r="D135" s="1060" t="s">
        <v>1041</v>
      </c>
    </row>
    <row r="136" spans="1:4">
      <c r="A136" s="1060">
        <v>135</v>
      </c>
      <c r="B136" s="1060" t="s">
        <v>1030</v>
      </c>
      <c r="C136" s="1060" t="s">
        <v>1042</v>
      </c>
      <c r="D136" s="1060" t="s">
        <v>1043</v>
      </c>
    </row>
    <row r="137" spans="1:4">
      <c r="A137" s="1060">
        <v>136</v>
      </c>
      <c r="B137" s="1060" t="s">
        <v>1030</v>
      </c>
      <c r="C137" s="1060" t="s">
        <v>849</v>
      </c>
      <c r="D137" s="1060" t="s">
        <v>1044</v>
      </c>
    </row>
    <row r="138" spans="1:4">
      <c r="A138" s="1060">
        <v>137</v>
      </c>
      <c r="B138" s="1060" t="s">
        <v>1030</v>
      </c>
      <c r="C138" s="1060" t="s">
        <v>1045</v>
      </c>
      <c r="D138" s="1060" t="s">
        <v>1046</v>
      </c>
    </row>
    <row r="139" spans="1:4">
      <c r="A139" s="1060">
        <v>138</v>
      </c>
      <c r="B139" s="1060" t="s">
        <v>1030</v>
      </c>
      <c r="C139" s="1060" t="s">
        <v>1047</v>
      </c>
      <c r="D139" s="1060" t="s">
        <v>1048</v>
      </c>
    </row>
    <row r="140" spans="1:4">
      <c r="A140" s="1060">
        <v>139</v>
      </c>
      <c r="B140" s="1060" t="s">
        <v>1049</v>
      </c>
      <c r="C140" s="1060" t="s">
        <v>1051</v>
      </c>
      <c r="D140" s="1060" t="s">
        <v>1052</v>
      </c>
    </row>
    <row r="141" spans="1:4">
      <c r="A141" s="1060">
        <v>140</v>
      </c>
      <c r="B141" s="1060" t="s">
        <v>1049</v>
      </c>
      <c r="C141" s="1060" t="s">
        <v>1053</v>
      </c>
      <c r="D141" s="1060" t="s">
        <v>1054</v>
      </c>
    </row>
    <row r="142" spans="1:4">
      <c r="A142" s="1060">
        <v>141</v>
      </c>
      <c r="B142" s="1060" t="s">
        <v>1049</v>
      </c>
      <c r="C142" s="1060" t="s">
        <v>1055</v>
      </c>
      <c r="D142" s="1060" t="s">
        <v>1056</v>
      </c>
    </row>
    <row r="143" spans="1:4">
      <c r="A143" s="1060">
        <v>142</v>
      </c>
      <c r="B143" s="1060" t="s">
        <v>1049</v>
      </c>
      <c r="C143" s="1060" t="s">
        <v>1049</v>
      </c>
      <c r="D143" s="1060" t="s">
        <v>1050</v>
      </c>
    </row>
    <row r="144" spans="1:4">
      <c r="A144" s="1060">
        <v>143</v>
      </c>
      <c r="B144" s="1060" t="s">
        <v>1049</v>
      </c>
      <c r="C144" s="1060" t="s">
        <v>1057</v>
      </c>
      <c r="D144" s="1060" t="s">
        <v>1058</v>
      </c>
    </row>
    <row r="145" spans="1:4">
      <c r="A145" s="1060">
        <v>144</v>
      </c>
      <c r="B145" s="1060" t="s">
        <v>1049</v>
      </c>
      <c r="C145" s="1060" t="s">
        <v>1059</v>
      </c>
      <c r="D145" s="1060" t="s">
        <v>1060</v>
      </c>
    </row>
    <row r="146" spans="1:4">
      <c r="A146" s="1060">
        <v>145</v>
      </c>
      <c r="B146" s="1060" t="s">
        <v>1049</v>
      </c>
      <c r="C146" s="1060" t="s">
        <v>1061</v>
      </c>
      <c r="D146" s="1060" t="s">
        <v>1062</v>
      </c>
    </row>
    <row r="147" spans="1:4">
      <c r="A147" s="1060">
        <v>146</v>
      </c>
      <c r="B147" s="1060" t="s">
        <v>1049</v>
      </c>
      <c r="C147" s="1060" t="s">
        <v>1063</v>
      </c>
      <c r="D147" s="1060" t="s">
        <v>1064</v>
      </c>
    </row>
    <row r="148" spans="1:4">
      <c r="A148" s="1060">
        <v>147</v>
      </c>
      <c r="B148" s="1060" t="s">
        <v>1049</v>
      </c>
      <c r="C148" s="1060" t="s">
        <v>827</v>
      </c>
      <c r="D148" s="1060" t="s">
        <v>1065</v>
      </c>
    </row>
    <row r="149" spans="1:4">
      <c r="A149" s="1060">
        <v>148</v>
      </c>
      <c r="B149" s="1060" t="s">
        <v>1049</v>
      </c>
      <c r="C149" s="1060" t="s">
        <v>1066</v>
      </c>
      <c r="D149" s="1060" t="s">
        <v>1067</v>
      </c>
    </row>
    <row r="150" spans="1:4">
      <c r="A150" s="1060">
        <v>149</v>
      </c>
      <c r="B150" s="1060" t="s">
        <v>1049</v>
      </c>
      <c r="C150" s="1060" t="s">
        <v>1068</v>
      </c>
      <c r="D150" s="1060" t="s">
        <v>1069</v>
      </c>
    </row>
    <row r="151" spans="1:4">
      <c r="A151" s="1060">
        <v>150</v>
      </c>
      <c r="B151" s="1060" t="s">
        <v>1049</v>
      </c>
      <c r="C151" s="1060" t="s">
        <v>1070</v>
      </c>
      <c r="D151" s="1060" t="s">
        <v>1071</v>
      </c>
    </row>
    <row r="152" spans="1:4">
      <c r="A152" s="1060">
        <v>151</v>
      </c>
      <c r="B152" s="1060" t="s">
        <v>1072</v>
      </c>
      <c r="C152" s="1060" t="s">
        <v>1074</v>
      </c>
      <c r="D152" s="1060" t="s">
        <v>1075</v>
      </c>
    </row>
    <row r="153" spans="1:4">
      <c r="A153" s="1060">
        <v>152</v>
      </c>
      <c r="B153" s="1060" t="s">
        <v>1072</v>
      </c>
      <c r="C153" s="1060" t="s">
        <v>1072</v>
      </c>
      <c r="D153" s="1060" t="s">
        <v>1073</v>
      </c>
    </row>
    <row r="154" spans="1:4">
      <c r="A154" s="1060">
        <v>153</v>
      </c>
      <c r="B154" s="1060" t="s">
        <v>1072</v>
      </c>
      <c r="C154" s="1060" t="s">
        <v>787</v>
      </c>
      <c r="D154" s="1060" t="s">
        <v>1076</v>
      </c>
    </row>
    <row r="155" spans="1:4">
      <c r="A155" s="1060">
        <v>154</v>
      </c>
      <c r="B155" s="1060" t="s">
        <v>1072</v>
      </c>
      <c r="C155" s="1060" t="s">
        <v>1077</v>
      </c>
      <c r="D155" s="1060" t="s">
        <v>1078</v>
      </c>
    </row>
    <row r="156" spans="1:4">
      <c r="A156" s="1060">
        <v>155</v>
      </c>
      <c r="B156" s="1060" t="s">
        <v>1072</v>
      </c>
      <c r="C156" s="1060" t="s">
        <v>1061</v>
      </c>
      <c r="D156" s="1060" t="s">
        <v>1079</v>
      </c>
    </row>
    <row r="157" spans="1:4">
      <c r="A157" s="1060">
        <v>156</v>
      </c>
      <c r="B157" s="1060" t="s">
        <v>1072</v>
      </c>
      <c r="C157" s="1060" t="s">
        <v>1080</v>
      </c>
      <c r="D157" s="1060" t="s">
        <v>1081</v>
      </c>
    </row>
    <row r="158" spans="1:4">
      <c r="A158" s="1060">
        <v>157</v>
      </c>
      <c r="B158" s="1060" t="s">
        <v>1072</v>
      </c>
      <c r="C158" s="1060" t="s">
        <v>1082</v>
      </c>
      <c r="D158" s="1060" t="s">
        <v>1083</v>
      </c>
    </row>
    <row r="159" spans="1:4">
      <c r="A159" s="1060">
        <v>158</v>
      </c>
      <c r="B159" s="1060" t="s">
        <v>1072</v>
      </c>
      <c r="C159" s="1060" t="s">
        <v>1084</v>
      </c>
      <c r="D159" s="1060" t="s">
        <v>1085</v>
      </c>
    </row>
    <row r="160" spans="1:4">
      <c r="A160" s="1060">
        <v>159</v>
      </c>
      <c r="B160" s="1060" t="s">
        <v>1072</v>
      </c>
      <c r="C160" s="1060" t="s">
        <v>1086</v>
      </c>
      <c r="D160" s="1060" t="s">
        <v>1087</v>
      </c>
    </row>
    <row r="161" spans="1:4">
      <c r="A161" s="1060">
        <v>160</v>
      </c>
      <c r="B161" s="1060" t="s">
        <v>1088</v>
      </c>
      <c r="C161" s="1060" t="s">
        <v>1090</v>
      </c>
      <c r="D161" s="1060" t="s">
        <v>1091</v>
      </c>
    </row>
    <row r="162" spans="1:4">
      <c r="A162" s="1060">
        <v>161</v>
      </c>
      <c r="B162" s="1060" t="s">
        <v>1088</v>
      </c>
      <c r="C162" s="1060" t="s">
        <v>1092</v>
      </c>
      <c r="D162" s="1060" t="s">
        <v>1093</v>
      </c>
    </row>
    <row r="163" spans="1:4">
      <c r="A163" s="1060">
        <v>162</v>
      </c>
      <c r="B163" s="1060" t="s">
        <v>1088</v>
      </c>
      <c r="C163" s="1060" t="s">
        <v>1094</v>
      </c>
      <c r="D163" s="1060" t="s">
        <v>1095</v>
      </c>
    </row>
    <row r="164" spans="1:4">
      <c r="A164" s="1060">
        <v>163</v>
      </c>
      <c r="B164" s="1060" t="s">
        <v>1088</v>
      </c>
      <c r="C164" s="1060" t="s">
        <v>1096</v>
      </c>
      <c r="D164" s="1060" t="s">
        <v>1097</v>
      </c>
    </row>
    <row r="165" spans="1:4">
      <c r="A165" s="1060">
        <v>164</v>
      </c>
      <c r="B165" s="1060" t="s">
        <v>1088</v>
      </c>
      <c r="C165" s="1060" t="s">
        <v>1098</v>
      </c>
      <c r="D165" s="1060" t="s">
        <v>1099</v>
      </c>
    </row>
    <row r="166" spans="1:4">
      <c r="A166" s="1060">
        <v>165</v>
      </c>
      <c r="B166" s="1060" t="s">
        <v>1088</v>
      </c>
      <c r="C166" s="1060" t="s">
        <v>1100</v>
      </c>
      <c r="D166" s="1060" t="s">
        <v>1101</v>
      </c>
    </row>
    <row r="167" spans="1:4">
      <c r="A167" s="1060">
        <v>166</v>
      </c>
      <c r="B167" s="1060" t="s">
        <v>1088</v>
      </c>
      <c r="C167" s="1060" t="s">
        <v>1102</v>
      </c>
      <c r="D167" s="1060" t="s">
        <v>1103</v>
      </c>
    </row>
    <row r="168" spans="1:4">
      <c r="A168" s="1060">
        <v>167</v>
      </c>
      <c r="B168" s="1060" t="s">
        <v>1088</v>
      </c>
      <c r="C168" s="1060" t="s">
        <v>1088</v>
      </c>
      <c r="D168" s="1060" t="s">
        <v>1089</v>
      </c>
    </row>
    <row r="169" spans="1:4">
      <c r="A169" s="1060">
        <v>168</v>
      </c>
      <c r="B169" s="1060" t="s">
        <v>1088</v>
      </c>
      <c r="C169" s="1060" t="s">
        <v>1104</v>
      </c>
      <c r="D169" s="1060" t="s">
        <v>1105</v>
      </c>
    </row>
    <row r="170" spans="1:4">
      <c r="A170" s="1060">
        <v>169</v>
      </c>
      <c r="B170" s="1060" t="s">
        <v>1088</v>
      </c>
      <c r="C170" s="1060" t="s">
        <v>1106</v>
      </c>
      <c r="D170" s="1060" t="s">
        <v>1107</v>
      </c>
    </row>
    <row r="171" spans="1:4">
      <c r="A171" s="1060">
        <v>170</v>
      </c>
      <c r="B171" s="1060" t="s">
        <v>1088</v>
      </c>
      <c r="C171" s="1060" t="s">
        <v>1108</v>
      </c>
      <c r="D171" s="1060" t="s">
        <v>1109</v>
      </c>
    </row>
    <row r="172" spans="1:4">
      <c r="A172" s="1060">
        <v>171</v>
      </c>
      <c r="B172" s="1060" t="s">
        <v>1088</v>
      </c>
      <c r="C172" s="1060" t="s">
        <v>1110</v>
      </c>
      <c r="D172" s="1060" t="s">
        <v>1111</v>
      </c>
    </row>
    <row r="173" spans="1:4">
      <c r="A173" s="1060">
        <v>172</v>
      </c>
      <c r="B173" s="1060" t="s">
        <v>1088</v>
      </c>
      <c r="C173" s="1060" t="s">
        <v>1112</v>
      </c>
      <c r="D173" s="1060" t="s">
        <v>1113</v>
      </c>
    </row>
    <row r="174" spans="1:4">
      <c r="A174" s="1060">
        <v>173</v>
      </c>
      <c r="B174" s="1060" t="s">
        <v>1114</v>
      </c>
      <c r="C174" s="1060" t="s">
        <v>1116</v>
      </c>
      <c r="D174" s="1060" t="s">
        <v>1117</v>
      </c>
    </row>
    <row r="175" spans="1:4">
      <c r="A175" s="1060">
        <v>174</v>
      </c>
      <c r="B175" s="1060" t="s">
        <v>1114</v>
      </c>
      <c r="C175" s="1060" t="s">
        <v>1118</v>
      </c>
      <c r="D175" s="1060" t="s">
        <v>1119</v>
      </c>
    </row>
    <row r="176" spans="1:4">
      <c r="A176" s="1060">
        <v>175</v>
      </c>
      <c r="B176" s="1060" t="s">
        <v>1114</v>
      </c>
      <c r="C176" s="1060" t="s">
        <v>1120</v>
      </c>
      <c r="D176" s="1060" t="s">
        <v>1121</v>
      </c>
    </row>
    <row r="177" spans="1:4">
      <c r="A177" s="1060">
        <v>176</v>
      </c>
      <c r="B177" s="1060" t="s">
        <v>1114</v>
      </c>
      <c r="C177" s="1060" t="s">
        <v>1122</v>
      </c>
      <c r="D177" s="1060" t="s">
        <v>1123</v>
      </c>
    </row>
    <row r="178" spans="1:4">
      <c r="A178" s="1060">
        <v>177</v>
      </c>
      <c r="B178" s="1060" t="s">
        <v>1114</v>
      </c>
      <c r="C178" s="1060" t="s">
        <v>1114</v>
      </c>
      <c r="D178" s="1060" t="s">
        <v>1115</v>
      </c>
    </row>
    <row r="179" spans="1:4">
      <c r="A179" s="1060">
        <v>178</v>
      </c>
      <c r="B179" s="1060" t="s">
        <v>1114</v>
      </c>
      <c r="C179" s="1060" t="s">
        <v>1124</v>
      </c>
      <c r="D179" s="1060" t="s">
        <v>1125</v>
      </c>
    </row>
    <row r="180" spans="1:4">
      <c r="A180" s="1060">
        <v>179</v>
      </c>
      <c r="B180" s="1060" t="s">
        <v>1114</v>
      </c>
      <c r="C180" s="1060" t="s">
        <v>1126</v>
      </c>
      <c r="D180" s="1060" t="s">
        <v>1127</v>
      </c>
    </row>
    <row r="181" spans="1:4">
      <c r="A181" s="1060">
        <v>180</v>
      </c>
      <c r="B181" s="1060" t="s">
        <v>1114</v>
      </c>
      <c r="C181" s="1060" t="s">
        <v>1128</v>
      </c>
      <c r="D181" s="1060" t="s">
        <v>1129</v>
      </c>
    </row>
    <row r="182" spans="1:4">
      <c r="A182" s="1060">
        <v>181</v>
      </c>
      <c r="B182" s="1060" t="s">
        <v>1114</v>
      </c>
      <c r="C182" s="1060" t="s">
        <v>1130</v>
      </c>
      <c r="D182" s="1060" t="s">
        <v>1131</v>
      </c>
    </row>
    <row r="183" spans="1:4">
      <c r="A183" s="1060">
        <v>182</v>
      </c>
      <c r="B183" s="1060" t="s">
        <v>1114</v>
      </c>
      <c r="C183" s="1060" t="s">
        <v>1132</v>
      </c>
      <c r="D183" s="1060" t="s">
        <v>1133</v>
      </c>
    </row>
    <row r="184" spans="1:4">
      <c r="A184" s="1060">
        <v>183</v>
      </c>
      <c r="B184" s="1060" t="s">
        <v>1114</v>
      </c>
      <c r="C184" s="1060" t="s">
        <v>1134</v>
      </c>
      <c r="D184" s="1060" t="s">
        <v>1135</v>
      </c>
    </row>
    <row r="185" spans="1:4">
      <c r="A185" s="1060">
        <v>184</v>
      </c>
      <c r="B185" s="1060" t="s">
        <v>1136</v>
      </c>
      <c r="C185" s="1060" t="s">
        <v>1138</v>
      </c>
      <c r="D185" s="1060" t="s">
        <v>1139</v>
      </c>
    </row>
    <row r="186" spans="1:4">
      <c r="A186" s="1060">
        <v>185</v>
      </c>
      <c r="B186" s="1060" t="s">
        <v>1136</v>
      </c>
      <c r="C186" s="1060" t="s">
        <v>1140</v>
      </c>
      <c r="D186" s="1060" t="s">
        <v>1141</v>
      </c>
    </row>
    <row r="187" spans="1:4">
      <c r="A187" s="1060">
        <v>186</v>
      </c>
      <c r="B187" s="1060" t="s">
        <v>1136</v>
      </c>
      <c r="C187" s="1060" t="s">
        <v>1142</v>
      </c>
      <c r="D187" s="1060" t="s">
        <v>1143</v>
      </c>
    </row>
    <row r="188" spans="1:4">
      <c r="A188" s="1060">
        <v>187</v>
      </c>
      <c r="B188" s="1060" t="s">
        <v>1136</v>
      </c>
      <c r="C188" s="1060" t="s">
        <v>1136</v>
      </c>
      <c r="D188" s="1060" t="s">
        <v>1137</v>
      </c>
    </row>
    <row r="189" spans="1:4">
      <c r="A189" s="1060">
        <v>188</v>
      </c>
      <c r="B189" s="1060" t="s">
        <v>1136</v>
      </c>
      <c r="C189" s="1060" t="s">
        <v>1144</v>
      </c>
      <c r="D189" s="1060" t="s">
        <v>1145</v>
      </c>
    </row>
    <row r="190" spans="1:4">
      <c r="A190" s="1060">
        <v>189</v>
      </c>
      <c r="B190" s="1060" t="s">
        <v>1136</v>
      </c>
      <c r="C190" s="1060" t="s">
        <v>1146</v>
      </c>
      <c r="D190" s="1060" t="s">
        <v>1147</v>
      </c>
    </row>
    <row r="191" spans="1:4">
      <c r="A191" s="1060">
        <v>190</v>
      </c>
      <c r="B191" s="1060" t="s">
        <v>1136</v>
      </c>
      <c r="C191" s="1060" t="s">
        <v>1148</v>
      </c>
      <c r="D191" s="1060" t="s">
        <v>1149</v>
      </c>
    </row>
    <row r="192" spans="1:4">
      <c r="A192" s="1060">
        <v>191</v>
      </c>
      <c r="B192" s="1060" t="s">
        <v>1136</v>
      </c>
      <c r="C192" s="1060" t="s">
        <v>1150</v>
      </c>
      <c r="D192" s="1060" t="s">
        <v>1151</v>
      </c>
    </row>
    <row r="193" spans="1:4">
      <c r="A193" s="1060">
        <v>192</v>
      </c>
      <c r="B193" s="1060" t="s">
        <v>1152</v>
      </c>
      <c r="C193" s="1060" t="s">
        <v>1154</v>
      </c>
      <c r="D193" s="1060" t="s">
        <v>1155</v>
      </c>
    </row>
    <row r="194" spans="1:4">
      <c r="A194" s="1060">
        <v>193</v>
      </c>
      <c r="B194" s="1060" t="s">
        <v>1152</v>
      </c>
      <c r="C194" s="1060" t="s">
        <v>1156</v>
      </c>
      <c r="D194" s="1060" t="s">
        <v>1157</v>
      </c>
    </row>
    <row r="195" spans="1:4">
      <c r="A195" s="1060">
        <v>194</v>
      </c>
      <c r="B195" s="1060" t="s">
        <v>1152</v>
      </c>
      <c r="C195" s="1060" t="s">
        <v>1158</v>
      </c>
      <c r="D195" s="1060" t="s">
        <v>1159</v>
      </c>
    </row>
    <row r="196" spans="1:4">
      <c r="A196" s="1060">
        <v>195</v>
      </c>
      <c r="B196" s="1060" t="s">
        <v>1152</v>
      </c>
      <c r="C196" s="1060" t="s">
        <v>1160</v>
      </c>
      <c r="D196" s="1060" t="s">
        <v>1161</v>
      </c>
    </row>
    <row r="197" spans="1:4">
      <c r="A197" s="1060">
        <v>196</v>
      </c>
      <c r="B197" s="1060" t="s">
        <v>1152</v>
      </c>
      <c r="C197" s="1060" t="s">
        <v>1162</v>
      </c>
      <c r="D197" s="1060" t="s">
        <v>1163</v>
      </c>
    </row>
    <row r="198" spans="1:4">
      <c r="A198" s="1060">
        <v>197</v>
      </c>
      <c r="B198" s="1060" t="s">
        <v>1152</v>
      </c>
      <c r="C198" s="1060" t="s">
        <v>1014</v>
      </c>
      <c r="D198" s="1060" t="s">
        <v>1164</v>
      </c>
    </row>
    <row r="199" spans="1:4">
      <c r="A199" s="1060">
        <v>198</v>
      </c>
      <c r="B199" s="1060" t="s">
        <v>1152</v>
      </c>
      <c r="C199" s="1060" t="s">
        <v>1165</v>
      </c>
      <c r="D199" s="1060" t="s">
        <v>1166</v>
      </c>
    </row>
    <row r="200" spans="1:4">
      <c r="A200" s="1060">
        <v>199</v>
      </c>
      <c r="B200" s="1060" t="s">
        <v>1152</v>
      </c>
      <c r="C200" s="1060" t="s">
        <v>980</v>
      </c>
      <c r="D200" s="1060" t="s">
        <v>1167</v>
      </c>
    </row>
    <row r="201" spans="1:4">
      <c r="A201" s="1060">
        <v>200</v>
      </c>
      <c r="B201" s="1060" t="s">
        <v>1152</v>
      </c>
      <c r="C201" s="1060" t="s">
        <v>1152</v>
      </c>
      <c r="D201" s="1060" t="s">
        <v>1153</v>
      </c>
    </row>
    <row r="202" spans="1:4">
      <c r="A202" s="1060">
        <v>201</v>
      </c>
      <c r="B202" s="1060" t="s">
        <v>1152</v>
      </c>
      <c r="C202" s="1060" t="s">
        <v>1168</v>
      </c>
      <c r="D202" s="1060" t="s">
        <v>1169</v>
      </c>
    </row>
    <row r="203" spans="1:4">
      <c r="A203" s="1060">
        <v>202</v>
      </c>
      <c r="B203" s="1060" t="s">
        <v>1152</v>
      </c>
      <c r="C203" s="1060" t="s">
        <v>1170</v>
      </c>
      <c r="D203" s="1060" t="s">
        <v>1171</v>
      </c>
    </row>
    <row r="204" spans="1:4">
      <c r="A204" s="1060">
        <v>203</v>
      </c>
      <c r="B204" s="1060" t="s">
        <v>1152</v>
      </c>
      <c r="C204" s="1060" t="s">
        <v>1172</v>
      </c>
      <c r="D204" s="1060" t="s">
        <v>1173</v>
      </c>
    </row>
    <row r="205" spans="1:4">
      <c r="A205" s="1060">
        <v>204</v>
      </c>
      <c r="B205" s="1060" t="s">
        <v>1152</v>
      </c>
      <c r="C205" s="1060" t="s">
        <v>1174</v>
      </c>
      <c r="D205" s="1060" t="s">
        <v>1175</v>
      </c>
    </row>
    <row r="206" spans="1:4">
      <c r="A206" s="1060">
        <v>205</v>
      </c>
      <c r="B206" s="1060" t="s">
        <v>1152</v>
      </c>
      <c r="C206" s="1060" t="s">
        <v>1176</v>
      </c>
      <c r="D206" s="1060" t="s">
        <v>1177</v>
      </c>
    </row>
    <row r="207" spans="1:4">
      <c r="A207" s="1060">
        <v>206</v>
      </c>
      <c r="B207" s="1060" t="s">
        <v>1152</v>
      </c>
      <c r="C207" s="1060" t="s">
        <v>1178</v>
      </c>
      <c r="D207" s="1060" t="s">
        <v>1179</v>
      </c>
    </row>
    <row r="208" spans="1:4">
      <c r="A208" s="1060">
        <v>207</v>
      </c>
      <c r="B208" s="1060" t="s">
        <v>1152</v>
      </c>
      <c r="C208" s="1060" t="s">
        <v>1180</v>
      </c>
      <c r="D208" s="1060" t="s">
        <v>1181</v>
      </c>
    </row>
    <row r="209" spans="1:4">
      <c r="A209" s="1060">
        <v>208</v>
      </c>
      <c r="B209" s="1060" t="s">
        <v>1182</v>
      </c>
      <c r="C209" s="1060" t="s">
        <v>1184</v>
      </c>
      <c r="D209" s="1060" t="s">
        <v>1185</v>
      </c>
    </row>
    <row r="210" spans="1:4">
      <c r="A210" s="1060">
        <v>209</v>
      </c>
      <c r="B210" s="1060" t="s">
        <v>1182</v>
      </c>
      <c r="C210" s="1060" t="s">
        <v>1182</v>
      </c>
      <c r="D210" s="1060" t="s">
        <v>1183</v>
      </c>
    </row>
    <row r="211" spans="1:4">
      <c r="A211" s="1060">
        <v>210</v>
      </c>
      <c r="B211" s="1060" t="s">
        <v>1182</v>
      </c>
      <c r="C211" s="1060" t="s">
        <v>1186</v>
      </c>
      <c r="D211" s="1060" t="s">
        <v>1187</v>
      </c>
    </row>
    <row r="212" spans="1:4">
      <c r="A212" s="1060">
        <v>211</v>
      </c>
      <c r="B212" s="1060" t="s">
        <v>1182</v>
      </c>
      <c r="C212" s="1060" t="s">
        <v>1188</v>
      </c>
      <c r="D212" s="1060" t="s">
        <v>1189</v>
      </c>
    </row>
    <row r="213" spans="1:4">
      <c r="A213" s="1060">
        <v>212</v>
      </c>
      <c r="B213" s="1060" t="s">
        <v>1190</v>
      </c>
      <c r="C213" s="1060" t="s">
        <v>1192</v>
      </c>
      <c r="D213" s="1060" t="s">
        <v>1193</v>
      </c>
    </row>
    <row r="214" spans="1:4">
      <c r="A214" s="1060">
        <v>213</v>
      </c>
      <c r="B214" s="1060" t="s">
        <v>1190</v>
      </c>
      <c r="C214" s="1060" t="s">
        <v>1194</v>
      </c>
      <c r="D214" s="1060" t="s">
        <v>1195</v>
      </c>
    </row>
    <row r="215" spans="1:4">
      <c r="A215" s="1060">
        <v>214</v>
      </c>
      <c r="B215" s="1060" t="s">
        <v>1190</v>
      </c>
      <c r="C215" s="1060" t="s">
        <v>1196</v>
      </c>
      <c r="D215" s="1060" t="s">
        <v>1197</v>
      </c>
    </row>
    <row r="216" spans="1:4">
      <c r="A216" s="1060">
        <v>215</v>
      </c>
      <c r="B216" s="1060" t="s">
        <v>1190</v>
      </c>
      <c r="C216" s="1060" t="s">
        <v>1198</v>
      </c>
      <c r="D216" s="1060" t="s">
        <v>1199</v>
      </c>
    </row>
    <row r="217" spans="1:4">
      <c r="A217" s="1060">
        <v>216</v>
      </c>
      <c r="B217" s="1060" t="s">
        <v>1190</v>
      </c>
      <c r="C217" s="1060" t="s">
        <v>1200</v>
      </c>
      <c r="D217" s="1060" t="s">
        <v>1201</v>
      </c>
    </row>
    <row r="218" spans="1:4">
      <c r="A218" s="1060">
        <v>217</v>
      </c>
      <c r="B218" s="1060" t="s">
        <v>1190</v>
      </c>
      <c r="C218" s="1060" t="s">
        <v>1190</v>
      </c>
      <c r="D218" s="1060" t="s">
        <v>1191</v>
      </c>
    </row>
    <row r="219" spans="1:4">
      <c r="A219" s="1060">
        <v>218</v>
      </c>
      <c r="B219" s="1060" t="s">
        <v>1190</v>
      </c>
      <c r="C219" s="1060" t="s">
        <v>1202</v>
      </c>
      <c r="D219" s="1060" t="s">
        <v>1203</v>
      </c>
    </row>
    <row r="220" spans="1:4">
      <c r="A220" s="1060">
        <v>219</v>
      </c>
      <c r="B220" s="1060" t="s">
        <v>1190</v>
      </c>
      <c r="C220" s="1060" t="s">
        <v>1204</v>
      </c>
      <c r="D220" s="1060" t="s">
        <v>1205</v>
      </c>
    </row>
    <row r="221" spans="1:4">
      <c r="A221" s="1060">
        <v>220</v>
      </c>
      <c r="B221" s="1060" t="s">
        <v>1190</v>
      </c>
      <c r="C221" s="1060" t="s">
        <v>1206</v>
      </c>
      <c r="D221" s="1060" t="s">
        <v>1207</v>
      </c>
    </row>
    <row r="222" spans="1:4">
      <c r="A222" s="1060">
        <v>221</v>
      </c>
      <c r="B222" s="1060" t="s">
        <v>1190</v>
      </c>
      <c r="C222" s="1060" t="s">
        <v>1208</v>
      </c>
      <c r="D222" s="1060" t="s">
        <v>1209</v>
      </c>
    </row>
    <row r="223" spans="1:4">
      <c r="A223" s="1060">
        <v>222</v>
      </c>
      <c r="B223" s="1060" t="s">
        <v>1210</v>
      </c>
      <c r="C223" s="1060" t="s">
        <v>1212</v>
      </c>
      <c r="D223" s="1060" t="s">
        <v>1213</v>
      </c>
    </row>
    <row r="224" spans="1:4">
      <c r="A224" s="1060">
        <v>223</v>
      </c>
      <c r="B224" s="1060" t="s">
        <v>1210</v>
      </c>
      <c r="C224" s="1060" t="s">
        <v>1214</v>
      </c>
      <c r="D224" s="1060" t="s">
        <v>1215</v>
      </c>
    </row>
    <row r="225" spans="1:4">
      <c r="A225" s="1060">
        <v>224</v>
      </c>
      <c r="B225" s="1060" t="s">
        <v>1210</v>
      </c>
      <c r="C225" s="1060" t="s">
        <v>1216</v>
      </c>
      <c r="D225" s="1060" t="s">
        <v>1217</v>
      </c>
    </row>
    <row r="226" spans="1:4">
      <c r="A226" s="1060">
        <v>225</v>
      </c>
      <c r="B226" s="1060" t="s">
        <v>1210</v>
      </c>
      <c r="C226" s="1060" t="s">
        <v>1218</v>
      </c>
      <c r="D226" s="1060" t="s">
        <v>1219</v>
      </c>
    </row>
    <row r="227" spans="1:4">
      <c r="A227" s="1060">
        <v>226</v>
      </c>
      <c r="B227" s="1060" t="s">
        <v>1210</v>
      </c>
      <c r="C227" s="1060" t="s">
        <v>1220</v>
      </c>
      <c r="D227" s="1060" t="s">
        <v>1221</v>
      </c>
    </row>
    <row r="228" spans="1:4">
      <c r="A228" s="1060">
        <v>227</v>
      </c>
      <c r="B228" s="1060" t="s">
        <v>1210</v>
      </c>
      <c r="C228" s="1060" t="s">
        <v>1210</v>
      </c>
      <c r="D228" s="1060" t="s">
        <v>1211</v>
      </c>
    </row>
    <row r="229" spans="1:4">
      <c r="A229" s="1060">
        <v>228</v>
      </c>
      <c r="B229" s="1060" t="s">
        <v>1210</v>
      </c>
      <c r="C229" s="1060" t="s">
        <v>1222</v>
      </c>
      <c r="D229" s="1060" t="s">
        <v>1223</v>
      </c>
    </row>
    <row r="230" spans="1:4">
      <c r="A230" s="1060">
        <v>229</v>
      </c>
      <c r="B230" s="1060" t="s">
        <v>1210</v>
      </c>
      <c r="C230" s="1060" t="s">
        <v>1224</v>
      </c>
      <c r="D230" s="1060" t="s">
        <v>1225</v>
      </c>
    </row>
    <row r="231" spans="1:4">
      <c r="A231" s="1060">
        <v>230</v>
      </c>
      <c r="B231" s="1060" t="s">
        <v>1210</v>
      </c>
      <c r="C231" s="1060" t="s">
        <v>1226</v>
      </c>
      <c r="D231" s="1060" t="s">
        <v>1227</v>
      </c>
    </row>
    <row r="232" spans="1:4">
      <c r="A232" s="1060">
        <v>231</v>
      </c>
      <c r="B232" s="1060" t="s">
        <v>1228</v>
      </c>
      <c r="C232" s="1060" t="s">
        <v>1230</v>
      </c>
      <c r="D232" s="1060" t="s">
        <v>1231</v>
      </c>
    </row>
    <row r="233" spans="1:4">
      <c r="A233" s="1060">
        <v>232</v>
      </c>
      <c r="B233" s="1060" t="s">
        <v>1228</v>
      </c>
      <c r="C233" s="1060" t="s">
        <v>1232</v>
      </c>
      <c r="D233" s="1060" t="s">
        <v>1233</v>
      </c>
    </row>
    <row r="234" spans="1:4">
      <c r="A234" s="1060">
        <v>233</v>
      </c>
      <c r="B234" s="1060" t="s">
        <v>1228</v>
      </c>
      <c r="C234" s="1060" t="s">
        <v>1234</v>
      </c>
      <c r="D234" s="1060" t="s">
        <v>1235</v>
      </c>
    </row>
    <row r="235" spans="1:4">
      <c r="A235" s="1060">
        <v>234</v>
      </c>
      <c r="B235" s="1060" t="s">
        <v>1228</v>
      </c>
      <c r="C235" s="1060" t="s">
        <v>1236</v>
      </c>
      <c r="D235" s="1060" t="s">
        <v>1237</v>
      </c>
    </row>
    <row r="236" spans="1:4">
      <c r="A236" s="1060">
        <v>235</v>
      </c>
      <c r="B236" s="1060" t="s">
        <v>1228</v>
      </c>
      <c r="C236" s="1060" t="s">
        <v>1238</v>
      </c>
      <c r="D236" s="1060" t="s">
        <v>1239</v>
      </c>
    </row>
    <row r="237" spans="1:4">
      <c r="A237" s="1060">
        <v>236</v>
      </c>
      <c r="B237" s="1060" t="s">
        <v>1228</v>
      </c>
      <c r="C237" s="1060" t="s">
        <v>1240</v>
      </c>
      <c r="D237" s="1060" t="s">
        <v>1241</v>
      </c>
    </row>
    <row r="238" spans="1:4">
      <c r="A238" s="1060">
        <v>237</v>
      </c>
      <c r="B238" s="1060" t="s">
        <v>1228</v>
      </c>
      <c r="C238" s="1060" t="s">
        <v>1228</v>
      </c>
      <c r="D238" s="1060" t="s">
        <v>1229</v>
      </c>
    </row>
    <row r="239" spans="1:4">
      <c r="A239" s="1060">
        <v>238</v>
      </c>
      <c r="B239" s="1060" t="s">
        <v>1228</v>
      </c>
      <c r="C239" s="1060" t="s">
        <v>1242</v>
      </c>
      <c r="D239" s="1060" t="s">
        <v>1243</v>
      </c>
    </row>
    <row r="240" spans="1:4">
      <c r="A240" s="1060">
        <v>239</v>
      </c>
      <c r="B240" s="1060" t="s">
        <v>1228</v>
      </c>
      <c r="C240" s="1060" t="s">
        <v>1244</v>
      </c>
      <c r="D240" s="1060" t="s">
        <v>1245</v>
      </c>
    </row>
    <row r="241" spans="1:4">
      <c r="A241" s="1060">
        <v>240</v>
      </c>
      <c r="B241" s="1060" t="s">
        <v>1228</v>
      </c>
      <c r="C241" s="1060" t="s">
        <v>1128</v>
      </c>
      <c r="D241" s="1060" t="s">
        <v>1246</v>
      </c>
    </row>
    <row r="242" spans="1:4">
      <c r="A242" s="1060">
        <v>241</v>
      </c>
      <c r="B242" s="1060" t="s">
        <v>1228</v>
      </c>
      <c r="C242" s="1060" t="s">
        <v>1247</v>
      </c>
      <c r="D242" s="1060" t="s">
        <v>1248</v>
      </c>
    </row>
    <row r="243" spans="1:4">
      <c r="A243" s="1060">
        <v>242</v>
      </c>
      <c r="B243" s="1060" t="s">
        <v>1228</v>
      </c>
      <c r="C243" s="1060" t="s">
        <v>1249</v>
      </c>
      <c r="D243" s="1060" t="s">
        <v>1250</v>
      </c>
    </row>
    <row r="244" spans="1:4">
      <c r="A244" s="1060">
        <v>243</v>
      </c>
      <c r="B244" s="1060" t="s">
        <v>1228</v>
      </c>
      <c r="C244" s="1060" t="s">
        <v>1251</v>
      </c>
      <c r="D244" s="1060" t="s">
        <v>1252</v>
      </c>
    </row>
    <row r="245" spans="1:4">
      <c r="A245" s="1060">
        <v>244</v>
      </c>
      <c r="B245" s="1060" t="s">
        <v>1228</v>
      </c>
      <c r="C245" s="1060" t="s">
        <v>1253</v>
      </c>
      <c r="D245" s="1060" t="s">
        <v>1254</v>
      </c>
    </row>
    <row r="246" spans="1:4">
      <c r="A246" s="1060">
        <v>245</v>
      </c>
      <c r="B246" s="1060" t="s">
        <v>1255</v>
      </c>
      <c r="C246" s="1060" t="s">
        <v>1257</v>
      </c>
      <c r="D246" s="1060" t="s">
        <v>1258</v>
      </c>
    </row>
    <row r="247" spans="1:4">
      <c r="A247" s="1060">
        <v>246</v>
      </c>
      <c r="B247" s="1060" t="s">
        <v>1255</v>
      </c>
      <c r="C247" s="1060" t="s">
        <v>1259</v>
      </c>
      <c r="D247" s="1060" t="s">
        <v>1260</v>
      </c>
    </row>
    <row r="248" spans="1:4">
      <c r="A248" s="1060">
        <v>247</v>
      </c>
      <c r="B248" s="1060" t="s">
        <v>1255</v>
      </c>
      <c r="C248" s="1060" t="s">
        <v>1255</v>
      </c>
      <c r="D248" s="1060" t="s">
        <v>1256</v>
      </c>
    </row>
    <row r="249" spans="1:4">
      <c r="A249" s="1060">
        <v>248</v>
      </c>
      <c r="B249" s="1060" t="s">
        <v>1255</v>
      </c>
      <c r="C249" s="1060" t="s">
        <v>1261</v>
      </c>
      <c r="D249" s="1060" t="s">
        <v>1262</v>
      </c>
    </row>
    <row r="250" spans="1:4">
      <c r="A250" s="1060">
        <v>249</v>
      </c>
      <c r="B250" s="1060" t="s">
        <v>1255</v>
      </c>
      <c r="C250" s="1060" t="s">
        <v>1263</v>
      </c>
      <c r="D250" s="1060" t="s">
        <v>1264</v>
      </c>
    </row>
    <row r="251" spans="1:4">
      <c r="A251" s="1060">
        <v>250</v>
      </c>
      <c r="B251" s="1060" t="s">
        <v>1255</v>
      </c>
      <c r="C251" s="1060" t="s">
        <v>1265</v>
      </c>
      <c r="D251" s="1060" t="s">
        <v>1266</v>
      </c>
    </row>
    <row r="252" spans="1:4">
      <c r="A252" s="1060">
        <v>251</v>
      </c>
      <c r="B252" s="1060" t="s">
        <v>1255</v>
      </c>
      <c r="C252" s="1060" t="s">
        <v>1267</v>
      </c>
      <c r="D252" s="1060" t="s">
        <v>1268</v>
      </c>
    </row>
    <row r="253" spans="1:4">
      <c r="A253" s="1060">
        <v>252</v>
      </c>
      <c r="B253" s="1060" t="s">
        <v>1255</v>
      </c>
      <c r="C253" s="1060" t="s">
        <v>1269</v>
      </c>
      <c r="D253" s="1060" t="s">
        <v>1270</v>
      </c>
    </row>
    <row r="254" spans="1:4">
      <c r="A254" s="1060">
        <v>253</v>
      </c>
      <c r="B254" s="1060" t="s">
        <v>1271</v>
      </c>
      <c r="C254" s="1060" t="s">
        <v>1273</v>
      </c>
      <c r="D254" s="1060" t="s">
        <v>1274</v>
      </c>
    </row>
    <row r="255" spans="1:4">
      <c r="A255" s="1060">
        <v>254</v>
      </c>
      <c r="B255" s="1060" t="s">
        <v>1271</v>
      </c>
      <c r="C255" s="1060" t="s">
        <v>1275</v>
      </c>
      <c r="D255" s="1060" t="s">
        <v>1276</v>
      </c>
    </row>
    <row r="256" spans="1:4">
      <c r="A256" s="1060">
        <v>255</v>
      </c>
      <c r="B256" s="1060" t="s">
        <v>1271</v>
      </c>
      <c r="C256" s="1060" t="s">
        <v>1277</v>
      </c>
      <c r="D256" s="1060" t="s">
        <v>1278</v>
      </c>
    </row>
    <row r="257" spans="1:4">
      <c r="A257" s="1060">
        <v>256</v>
      </c>
      <c r="B257" s="1060" t="s">
        <v>1271</v>
      </c>
      <c r="C257" s="1060" t="s">
        <v>1279</v>
      </c>
      <c r="D257" s="1060" t="s">
        <v>1280</v>
      </c>
    </row>
    <row r="258" spans="1:4">
      <c r="A258" s="1060">
        <v>257</v>
      </c>
      <c r="B258" s="1060" t="s">
        <v>1271</v>
      </c>
      <c r="C258" s="1060" t="s">
        <v>1281</v>
      </c>
      <c r="D258" s="1060" t="s">
        <v>1282</v>
      </c>
    </row>
    <row r="259" spans="1:4">
      <c r="A259" s="1060">
        <v>258</v>
      </c>
      <c r="B259" s="1060" t="s">
        <v>1271</v>
      </c>
      <c r="C259" s="1060" t="s">
        <v>1283</v>
      </c>
      <c r="D259" s="1060" t="s">
        <v>1284</v>
      </c>
    </row>
    <row r="260" spans="1:4">
      <c r="A260" s="1060">
        <v>259</v>
      </c>
      <c r="B260" s="1060" t="s">
        <v>1271</v>
      </c>
      <c r="C260" s="1060" t="s">
        <v>1271</v>
      </c>
      <c r="D260" s="1060" t="s">
        <v>1272</v>
      </c>
    </row>
    <row r="261" spans="1:4">
      <c r="A261" s="1060">
        <v>260</v>
      </c>
      <c r="B261" s="1060" t="s">
        <v>1271</v>
      </c>
      <c r="C261" s="1060" t="s">
        <v>1285</v>
      </c>
      <c r="D261" s="1060" t="s">
        <v>1286</v>
      </c>
    </row>
    <row r="262" spans="1:4">
      <c r="A262" s="1060">
        <v>261</v>
      </c>
      <c r="B262" s="1060" t="s">
        <v>1271</v>
      </c>
      <c r="C262" s="1060" t="s">
        <v>1287</v>
      </c>
      <c r="D262" s="1060" t="s">
        <v>1288</v>
      </c>
    </row>
    <row r="263" spans="1:4">
      <c r="A263" s="1060">
        <v>262</v>
      </c>
      <c r="B263" s="1060" t="s">
        <v>1271</v>
      </c>
      <c r="C263" s="1060" t="s">
        <v>1289</v>
      </c>
      <c r="D263" s="1060" t="s">
        <v>1290</v>
      </c>
    </row>
    <row r="264" spans="1:4">
      <c r="A264" s="1060">
        <v>263</v>
      </c>
      <c r="B264" s="1060" t="s">
        <v>1291</v>
      </c>
      <c r="C264" s="1060" t="s">
        <v>1293</v>
      </c>
      <c r="D264" s="1060" t="s">
        <v>1294</v>
      </c>
    </row>
    <row r="265" spans="1:4">
      <c r="A265" s="1060">
        <v>264</v>
      </c>
      <c r="B265" s="1060" t="s">
        <v>1291</v>
      </c>
      <c r="C265" s="1060" t="s">
        <v>1077</v>
      </c>
      <c r="D265" s="1060" t="s">
        <v>1295</v>
      </c>
    </row>
    <row r="266" spans="1:4">
      <c r="A266" s="1060">
        <v>265</v>
      </c>
      <c r="B266" s="1060" t="s">
        <v>1291</v>
      </c>
      <c r="C266" s="1060" t="s">
        <v>1296</v>
      </c>
      <c r="D266" s="1060" t="s">
        <v>1297</v>
      </c>
    </row>
    <row r="267" spans="1:4">
      <c r="A267" s="1060">
        <v>266</v>
      </c>
      <c r="B267" s="1060" t="s">
        <v>1291</v>
      </c>
      <c r="C267" s="1060" t="s">
        <v>1298</v>
      </c>
      <c r="D267" s="1060" t="s">
        <v>1299</v>
      </c>
    </row>
    <row r="268" spans="1:4">
      <c r="A268" s="1060">
        <v>267</v>
      </c>
      <c r="B268" s="1060" t="s">
        <v>1291</v>
      </c>
      <c r="C268" s="1060" t="s">
        <v>1291</v>
      </c>
      <c r="D268" s="1060" t="s">
        <v>1292</v>
      </c>
    </row>
    <row r="269" spans="1:4">
      <c r="A269" s="1060">
        <v>268</v>
      </c>
      <c r="B269" s="1060" t="s">
        <v>1291</v>
      </c>
      <c r="C269" s="1060" t="s">
        <v>1300</v>
      </c>
      <c r="D269" s="1060" t="s">
        <v>1301</v>
      </c>
    </row>
    <row r="270" spans="1:4">
      <c r="A270" s="1060">
        <v>269</v>
      </c>
      <c r="B270" s="1060" t="s">
        <v>1291</v>
      </c>
      <c r="C270" s="1060" t="s">
        <v>1302</v>
      </c>
      <c r="D270" s="1060" t="s">
        <v>1303</v>
      </c>
    </row>
    <row r="271" spans="1:4">
      <c r="A271" s="1060">
        <v>270</v>
      </c>
      <c r="B271" s="1060" t="s">
        <v>1291</v>
      </c>
      <c r="C271" s="1060" t="s">
        <v>1304</v>
      </c>
      <c r="D271" s="1060" t="s">
        <v>1305</v>
      </c>
    </row>
    <row r="272" spans="1:4">
      <c r="A272" s="1060">
        <v>271</v>
      </c>
      <c r="B272" s="1060" t="s">
        <v>1306</v>
      </c>
      <c r="C272" s="1060" t="s">
        <v>1308</v>
      </c>
      <c r="D272" s="1060" t="s">
        <v>1309</v>
      </c>
    </row>
    <row r="273" spans="1:4">
      <c r="A273" s="1060">
        <v>272</v>
      </c>
      <c r="B273" s="1060" t="s">
        <v>1306</v>
      </c>
      <c r="C273" s="1060" t="s">
        <v>1310</v>
      </c>
      <c r="D273" s="1060" t="s">
        <v>1311</v>
      </c>
    </row>
    <row r="274" spans="1:4">
      <c r="A274" s="1060">
        <v>273</v>
      </c>
      <c r="B274" s="1060" t="s">
        <v>1306</v>
      </c>
      <c r="C274" s="1060" t="s">
        <v>1312</v>
      </c>
      <c r="D274" s="1060" t="s">
        <v>1313</v>
      </c>
    </row>
    <row r="275" spans="1:4">
      <c r="A275" s="1060">
        <v>274</v>
      </c>
      <c r="B275" s="1060" t="s">
        <v>1306</v>
      </c>
      <c r="C275" s="1060" t="s">
        <v>1314</v>
      </c>
      <c r="D275" s="1060" t="s">
        <v>1315</v>
      </c>
    </row>
    <row r="276" spans="1:4">
      <c r="A276" s="1060">
        <v>275</v>
      </c>
      <c r="B276" s="1060" t="s">
        <v>1306</v>
      </c>
      <c r="C276" s="1060" t="s">
        <v>1316</v>
      </c>
      <c r="D276" s="1060" t="s">
        <v>1317</v>
      </c>
    </row>
    <row r="277" spans="1:4">
      <c r="A277" s="1060">
        <v>276</v>
      </c>
      <c r="B277" s="1060" t="s">
        <v>1306</v>
      </c>
      <c r="C277" s="1060" t="s">
        <v>1318</v>
      </c>
      <c r="D277" s="1060" t="s">
        <v>1319</v>
      </c>
    </row>
    <row r="278" spans="1:4">
      <c r="A278" s="1060">
        <v>277</v>
      </c>
      <c r="B278" s="1060" t="s">
        <v>1306</v>
      </c>
      <c r="C278" s="1060" t="s">
        <v>1306</v>
      </c>
      <c r="D278" s="1060" t="s">
        <v>1307</v>
      </c>
    </row>
    <row r="279" spans="1:4">
      <c r="A279" s="1060">
        <v>278</v>
      </c>
      <c r="B279" s="1060" t="s">
        <v>1306</v>
      </c>
      <c r="C279" s="1060" t="s">
        <v>1146</v>
      </c>
      <c r="D279" s="1060" t="s">
        <v>1320</v>
      </c>
    </row>
    <row r="280" spans="1:4">
      <c r="A280" s="1060">
        <v>279</v>
      </c>
      <c r="B280" s="1060" t="s">
        <v>1306</v>
      </c>
      <c r="C280" s="1060" t="s">
        <v>1321</v>
      </c>
      <c r="D280" s="1060" t="s">
        <v>1322</v>
      </c>
    </row>
    <row r="281" spans="1:4">
      <c r="A281" s="1060">
        <v>280</v>
      </c>
      <c r="B281" s="1060" t="s">
        <v>1306</v>
      </c>
      <c r="C281" s="1060" t="s">
        <v>1323</v>
      </c>
      <c r="D281" s="1060" t="s">
        <v>1324</v>
      </c>
    </row>
    <row r="282" spans="1:4">
      <c r="A282" s="1060">
        <v>281</v>
      </c>
      <c r="B282" s="1060" t="s">
        <v>1306</v>
      </c>
      <c r="C282" s="1060" t="s">
        <v>1325</v>
      </c>
      <c r="D282" s="1060" t="s">
        <v>1326</v>
      </c>
    </row>
    <row r="283" spans="1:4">
      <c r="A283" s="1060">
        <v>282</v>
      </c>
      <c r="B283" s="1060" t="s">
        <v>1306</v>
      </c>
      <c r="C283" s="1060" t="s">
        <v>1327</v>
      </c>
      <c r="D283" s="1060" t="s">
        <v>1328</v>
      </c>
    </row>
    <row r="284" spans="1:4">
      <c r="A284" s="1060">
        <v>283</v>
      </c>
      <c r="B284" s="1060" t="s">
        <v>1306</v>
      </c>
      <c r="C284" s="1060" t="s">
        <v>1329</v>
      </c>
      <c r="D284" s="1060" t="s">
        <v>1330</v>
      </c>
    </row>
    <row r="285" spans="1:4">
      <c r="A285" s="1060">
        <v>284</v>
      </c>
      <c r="B285" s="1060" t="s">
        <v>1306</v>
      </c>
      <c r="C285" s="1060" t="s">
        <v>1331</v>
      </c>
      <c r="D285" s="1060" t="s">
        <v>1332</v>
      </c>
    </row>
    <row r="286" spans="1:4">
      <c r="A286" s="1060">
        <v>285</v>
      </c>
      <c r="B286" s="1060" t="s">
        <v>1306</v>
      </c>
      <c r="C286" s="1060" t="s">
        <v>1333</v>
      </c>
      <c r="D286" s="1060" t="s">
        <v>1334</v>
      </c>
    </row>
    <row r="287" spans="1:4">
      <c r="A287" s="1060">
        <v>286</v>
      </c>
      <c r="B287" s="1060" t="s">
        <v>1306</v>
      </c>
      <c r="C287" s="1060" t="s">
        <v>1335</v>
      </c>
      <c r="D287" s="1060" t="s">
        <v>1336</v>
      </c>
    </row>
    <row r="288" spans="1:4">
      <c r="A288" s="1060">
        <v>287</v>
      </c>
      <c r="B288" s="1060" t="s">
        <v>1306</v>
      </c>
      <c r="C288" s="1060" t="s">
        <v>1337</v>
      </c>
      <c r="D288" s="1060" t="s">
        <v>1338</v>
      </c>
    </row>
    <row r="289" spans="1:4">
      <c r="A289" s="1060">
        <v>288</v>
      </c>
      <c r="B289" s="1060" t="s">
        <v>1306</v>
      </c>
      <c r="C289" s="1060" t="s">
        <v>1339</v>
      </c>
      <c r="D289" s="1060" t="s">
        <v>1340</v>
      </c>
    </row>
    <row r="290" spans="1:4">
      <c r="A290" s="1060">
        <v>289</v>
      </c>
      <c r="B290" s="1060" t="s">
        <v>1306</v>
      </c>
      <c r="C290" s="1060" t="s">
        <v>1341</v>
      </c>
      <c r="D290" s="1060" t="s">
        <v>1342</v>
      </c>
    </row>
    <row r="291" spans="1:4">
      <c r="A291" s="1060">
        <v>290</v>
      </c>
      <c r="B291" s="1060" t="s">
        <v>1343</v>
      </c>
      <c r="C291" s="1060" t="s">
        <v>779</v>
      </c>
      <c r="D291" s="1060" t="s">
        <v>1345</v>
      </c>
    </row>
    <row r="292" spans="1:4">
      <c r="A292" s="1060">
        <v>291</v>
      </c>
      <c r="B292" s="1060" t="s">
        <v>1343</v>
      </c>
      <c r="C292" s="1060" t="s">
        <v>1212</v>
      </c>
      <c r="D292" s="1060" t="s">
        <v>1346</v>
      </c>
    </row>
    <row r="293" spans="1:4">
      <c r="A293" s="1060">
        <v>292</v>
      </c>
      <c r="B293" s="1060" t="s">
        <v>1343</v>
      </c>
      <c r="C293" s="1060" t="s">
        <v>1347</v>
      </c>
      <c r="D293" s="1060" t="s">
        <v>1348</v>
      </c>
    </row>
    <row r="294" spans="1:4">
      <c r="A294" s="1060">
        <v>293</v>
      </c>
      <c r="B294" s="1060" t="s">
        <v>1343</v>
      </c>
      <c r="C294" s="1060" t="s">
        <v>1349</v>
      </c>
      <c r="D294" s="1060" t="s">
        <v>1350</v>
      </c>
    </row>
    <row r="295" spans="1:4">
      <c r="A295" s="1060">
        <v>294</v>
      </c>
      <c r="B295" s="1060" t="s">
        <v>1343</v>
      </c>
      <c r="C295" s="1060" t="s">
        <v>1351</v>
      </c>
      <c r="D295" s="1060" t="s">
        <v>1352</v>
      </c>
    </row>
    <row r="296" spans="1:4">
      <c r="A296" s="1060">
        <v>295</v>
      </c>
      <c r="B296" s="1060" t="s">
        <v>1343</v>
      </c>
      <c r="C296" s="1060" t="s">
        <v>1343</v>
      </c>
      <c r="D296" s="1060" t="s">
        <v>1344</v>
      </c>
    </row>
    <row r="297" spans="1:4">
      <c r="A297" s="1060">
        <v>296</v>
      </c>
      <c r="B297" s="1060" t="s">
        <v>1343</v>
      </c>
      <c r="C297" s="1060" t="s">
        <v>1353</v>
      </c>
      <c r="D297" s="1060" t="s">
        <v>1354</v>
      </c>
    </row>
    <row r="298" spans="1:4">
      <c r="A298" s="1060">
        <v>297</v>
      </c>
      <c r="B298" s="1060" t="s">
        <v>1343</v>
      </c>
      <c r="C298" s="1060" t="s">
        <v>1355</v>
      </c>
      <c r="D298" s="1060" t="s">
        <v>1356</v>
      </c>
    </row>
    <row r="299" spans="1:4">
      <c r="A299" s="1060">
        <v>298</v>
      </c>
      <c r="B299" s="1060" t="s">
        <v>1357</v>
      </c>
      <c r="C299" s="1060" t="s">
        <v>1212</v>
      </c>
      <c r="D299" s="1060" t="s">
        <v>1359</v>
      </c>
    </row>
    <row r="300" spans="1:4">
      <c r="A300" s="1060">
        <v>299</v>
      </c>
      <c r="B300" s="1060" t="s">
        <v>1357</v>
      </c>
      <c r="C300" s="1060" t="s">
        <v>1360</v>
      </c>
      <c r="D300" s="1060" t="s">
        <v>1361</v>
      </c>
    </row>
    <row r="301" spans="1:4">
      <c r="A301" s="1060">
        <v>300</v>
      </c>
      <c r="B301" s="1060" t="s">
        <v>1357</v>
      </c>
      <c r="C301" s="1060" t="s">
        <v>1362</v>
      </c>
      <c r="D301" s="1060" t="s">
        <v>1363</v>
      </c>
    </row>
    <row r="302" spans="1:4">
      <c r="A302" s="1060">
        <v>301</v>
      </c>
      <c r="B302" s="1060" t="s">
        <v>1357</v>
      </c>
      <c r="C302" s="1060" t="s">
        <v>1364</v>
      </c>
      <c r="D302" s="1060" t="s">
        <v>1365</v>
      </c>
    </row>
    <row r="303" spans="1:4">
      <c r="A303" s="1060">
        <v>302</v>
      </c>
      <c r="B303" s="1060" t="s">
        <v>1357</v>
      </c>
      <c r="C303" s="1060" t="s">
        <v>1366</v>
      </c>
      <c r="D303" s="1060" t="s">
        <v>1367</v>
      </c>
    </row>
    <row r="304" spans="1:4">
      <c r="A304" s="1060">
        <v>303</v>
      </c>
      <c r="B304" s="1060" t="s">
        <v>1357</v>
      </c>
      <c r="C304" s="1060" t="s">
        <v>1368</v>
      </c>
      <c r="D304" s="1060" t="s">
        <v>1369</v>
      </c>
    </row>
    <row r="305" spans="1:4">
      <c r="A305" s="1060">
        <v>304</v>
      </c>
      <c r="B305" s="1060" t="s">
        <v>1357</v>
      </c>
      <c r="C305" s="1060" t="s">
        <v>891</v>
      </c>
      <c r="D305" s="1060" t="s">
        <v>1370</v>
      </c>
    </row>
    <row r="306" spans="1:4">
      <c r="A306" s="1060">
        <v>305</v>
      </c>
      <c r="B306" s="1060" t="s">
        <v>1357</v>
      </c>
      <c r="C306" s="1060" t="s">
        <v>1371</v>
      </c>
      <c r="D306" s="1060" t="s">
        <v>1372</v>
      </c>
    </row>
    <row r="307" spans="1:4">
      <c r="A307" s="1060">
        <v>306</v>
      </c>
      <c r="B307" s="1060" t="s">
        <v>1357</v>
      </c>
      <c r="C307" s="1060" t="s">
        <v>1373</v>
      </c>
      <c r="D307" s="1060" t="s">
        <v>1374</v>
      </c>
    </row>
    <row r="308" spans="1:4">
      <c r="A308" s="1060">
        <v>307</v>
      </c>
      <c r="B308" s="1060" t="s">
        <v>1357</v>
      </c>
      <c r="C308" s="1060" t="s">
        <v>1375</v>
      </c>
      <c r="D308" s="1060" t="s">
        <v>1376</v>
      </c>
    </row>
    <row r="309" spans="1:4">
      <c r="A309" s="1060">
        <v>308</v>
      </c>
      <c r="B309" s="1060" t="s">
        <v>1357</v>
      </c>
      <c r="C309" s="1060" t="s">
        <v>1377</v>
      </c>
      <c r="D309" s="1060" t="s">
        <v>1378</v>
      </c>
    </row>
    <row r="310" spans="1:4">
      <c r="A310" s="1060">
        <v>309</v>
      </c>
      <c r="B310" s="1060" t="s">
        <v>1357</v>
      </c>
      <c r="C310" s="1060" t="s">
        <v>1357</v>
      </c>
      <c r="D310" s="1060" t="s">
        <v>1358</v>
      </c>
    </row>
    <row r="311" spans="1:4">
      <c r="A311" s="1060">
        <v>310</v>
      </c>
      <c r="B311" s="1060" t="s">
        <v>1357</v>
      </c>
      <c r="C311" s="1060" t="s">
        <v>1379</v>
      </c>
      <c r="D311" s="1060" t="s">
        <v>1380</v>
      </c>
    </row>
    <row r="312" spans="1:4">
      <c r="A312" s="1060">
        <v>311</v>
      </c>
      <c r="B312" s="1060" t="s">
        <v>1381</v>
      </c>
      <c r="C312" s="1060" t="s">
        <v>1383</v>
      </c>
      <c r="D312" s="1060" t="s">
        <v>1384</v>
      </c>
    </row>
    <row r="313" spans="1:4">
      <c r="A313" s="1060">
        <v>312</v>
      </c>
      <c r="B313" s="1060" t="s">
        <v>1381</v>
      </c>
      <c r="C313" s="1060" t="s">
        <v>1036</v>
      </c>
      <c r="D313" s="1060" t="s">
        <v>1385</v>
      </c>
    </row>
    <row r="314" spans="1:4">
      <c r="A314" s="1060">
        <v>313</v>
      </c>
      <c r="B314" s="1060" t="s">
        <v>1381</v>
      </c>
      <c r="C314" s="1060" t="s">
        <v>1386</v>
      </c>
      <c r="D314" s="1060" t="s">
        <v>1387</v>
      </c>
    </row>
    <row r="315" spans="1:4">
      <c r="A315" s="1060">
        <v>314</v>
      </c>
      <c r="B315" s="1060" t="s">
        <v>1381</v>
      </c>
      <c r="C315" s="1060" t="s">
        <v>1059</v>
      </c>
      <c r="D315" s="1060" t="s">
        <v>1388</v>
      </c>
    </row>
    <row r="316" spans="1:4">
      <c r="A316" s="1060">
        <v>315</v>
      </c>
      <c r="B316" s="1060" t="s">
        <v>1381</v>
      </c>
      <c r="C316" s="1060" t="s">
        <v>1042</v>
      </c>
      <c r="D316" s="1060" t="s">
        <v>1389</v>
      </c>
    </row>
    <row r="317" spans="1:4">
      <c r="A317" s="1060">
        <v>316</v>
      </c>
      <c r="B317" s="1060" t="s">
        <v>1381</v>
      </c>
      <c r="C317" s="1060" t="s">
        <v>1390</v>
      </c>
      <c r="D317" s="1060" t="s">
        <v>1391</v>
      </c>
    </row>
    <row r="318" spans="1:4">
      <c r="A318" s="1060">
        <v>317</v>
      </c>
      <c r="B318" s="1060" t="s">
        <v>1381</v>
      </c>
      <c r="C318" s="1060" t="s">
        <v>1392</v>
      </c>
      <c r="D318" s="1060" t="s">
        <v>1393</v>
      </c>
    </row>
    <row r="319" spans="1:4">
      <c r="A319" s="1060">
        <v>318</v>
      </c>
      <c r="B319" s="1060" t="s">
        <v>1381</v>
      </c>
      <c r="C319" s="1060" t="s">
        <v>1394</v>
      </c>
      <c r="D319" s="1060" t="s">
        <v>1395</v>
      </c>
    </row>
    <row r="320" spans="1:4">
      <c r="A320" s="1060">
        <v>319</v>
      </c>
      <c r="B320" s="1060" t="s">
        <v>1381</v>
      </c>
      <c r="C320" s="1060" t="s">
        <v>1381</v>
      </c>
      <c r="D320" s="1060" t="s">
        <v>1382</v>
      </c>
    </row>
    <row r="321" spans="1:4">
      <c r="A321" s="1060">
        <v>320</v>
      </c>
      <c r="B321" s="1060" t="s">
        <v>1381</v>
      </c>
      <c r="C321" s="1060" t="s">
        <v>1265</v>
      </c>
      <c r="D321" s="1060" t="s">
        <v>1396</v>
      </c>
    </row>
    <row r="322" spans="1:4">
      <c r="A322" s="1060">
        <v>321</v>
      </c>
      <c r="B322" s="1060" t="s">
        <v>1381</v>
      </c>
      <c r="C322" s="1060" t="s">
        <v>1397</v>
      </c>
      <c r="D322" s="1060" t="s">
        <v>1398</v>
      </c>
    </row>
    <row r="323" spans="1:4">
      <c r="A323" s="1060">
        <v>322</v>
      </c>
      <c r="B323" s="1060" t="s">
        <v>1381</v>
      </c>
      <c r="C323" s="1060" t="s">
        <v>1172</v>
      </c>
      <c r="D323" s="1060" t="s">
        <v>1399</v>
      </c>
    </row>
    <row r="324" spans="1:4">
      <c r="A324" s="1060">
        <v>323</v>
      </c>
      <c r="B324" s="1060" t="s">
        <v>1400</v>
      </c>
      <c r="C324" s="1060" t="s">
        <v>1402</v>
      </c>
      <c r="D324" s="1060" t="s">
        <v>1403</v>
      </c>
    </row>
    <row r="325" spans="1:4">
      <c r="A325" s="1060">
        <v>324</v>
      </c>
      <c r="B325" s="1060" t="s">
        <v>1400</v>
      </c>
      <c r="C325" s="1060" t="s">
        <v>978</v>
      </c>
      <c r="D325" s="1060" t="s">
        <v>1404</v>
      </c>
    </row>
    <row r="326" spans="1:4">
      <c r="A326" s="1060">
        <v>325</v>
      </c>
      <c r="B326" s="1060" t="s">
        <v>1400</v>
      </c>
      <c r="C326" s="1060" t="s">
        <v>1405</v>
      </c>
      <c r="D326" s="1060" t="s">
        <v>1406</v>
      </c>
    </row>
    <row r="327" spans="1:4">
      <c r="A327" s="1060">
        <v>326</v>
      </c>
      <c r="B327" s="1060" t="s">
        <v>1400</v>
      </c>
      <c r="C327" s="1060" t="s">
        <v>1407</v>
      </c>
      <c r="D327" s="1060" t="s">
        <v>1408</v>
      </c>
    </row>
    <row r="328" spans="1:4">
      <c r="A328" s="1060">
        <v>327</v>
      </c>
      <c r="B328" s="1060" t="s">
        <v>1400</v>
      </c>
      <c r="C328" s="1060" t="s">
        <v>1409</v>
      </c>
      <c r="D328" s="1060" t="s">
        <v>1410</v>
      </c>
    </row>
    <row r="329" spans="1:4">
      <c r="A329" s="1060">
        <v>328</v>
      </c>
      <c r="B329" s="1060" t="s">
        <v>1400</v>
      </c>
      <c r="C329" s="1060" t="s">
        <v>1400</v>
      </c>
      <c r="D329" s="1060" t="s">
        <v>1401</v>
      </c>
    </row>
    <row r="330" spans="1:4">
      <c r="A330" s="1060">
        <v>329</v>
      </c>
      <c r="B330" s="1060" t="s">
        <v>1400</v>
      </c>
      <c r="C330" s="1060" t="s">
        <v>1411</v>
      </c>
      <c r="D330" s="1060" t="s">
        <v>1412</v>
      </c>
    </row>
    <row r="331" spans="1:4">
      <c r="A331" s="1060">
        <v>330</v>
      </c>
      <c r="B331" s="1060" t="s">
        <v>1400</v>
      </c>
      <c r="C331" s="1060" t="s">
        <v>1413</v>
      </c>
      <c r="D331" s="1060" t="s">
        <v>1414</v>
      </c>
    </row>
    <row r="332" spans="1:4">
      <c r="A332" s="1060">
        <v>331</v>
      </c>
      <c r="B332" s="1060" t="s">
        <v>1400</v>
      </c>
      <c r="C332" s="1060" t="s">
        <v>1415</v>
      </c>
      <c r="D332" s="1060" t="s">
        <v>1416</v>
      </c>
    </row>
    <row r="333" spans="1:4">
      <c r="A333" s="1060">
        <v>332</v>
      </c>
      <c r="B333" s="1060" t="s">
        <v>1400</v>
      </c>
      <c r="C333" s="1060" t="s">
        <v>1417</v>
      </c>
      <c r="D333" s="1060" t="s">
        <v>1418</v>
      </c>
    </row>
    <row r="334" spans="1:4">
      <c r="A334" s="1060">
        <v>333</v>
      </c>
      <c r="B334" s="1060" t="s">
        <v>1419</v>
      </c>
      <c r="C334" s="1060" t="s">
        <v>1421</v>
      </c>
      <c r="D334" s="1060" t="s">
        <v>1422</v>
      </c>
    </row>
    <row r="335" spans="1:4">
      <c r="A335" s="1060">
        <v>334</v>
      </c>
      <c r="B335" s="1060" t="s">
        <v>1419</v>
      </c>
      <c r="C335" s="1060" t="s">
        <v>1423</v>
      </c>
      <c r="D335" s="1060" t="s">
        <v>1424</v>
      </c>
    </row>
    <row r="336" spans="1:4">
      <c r="A336" s="1060">
        <v>335</v>
      </c>
      <c r="B336" s="1060" t="s">
        <v>1419</v>
      </c>
      <c r="C336" s="1060" t="s">
        <v>1425</v>
      </c>
      <c r="D336" s="1060" t="s">
        <v>1426</v>
      </c>
    </row>
    <row r="337" spans="1:4">
      <c r="A337" s="1060">
        <v>336</v>
      </c>
      <c r="B337" s="1060" t="s">
        <v>1419</v>
      </c>
      <c r="C337" s="1060" t="s">
        <v>1427</v>
      </c>
      <c r="D337" s="1060" t="s">
        <v>1428</v>
      </c>
    </row>
    <row r="338" spans="1:4">
      <c r="A338" s="1060">
        <v>337</v>
      </c>
      <c r="B338" s="1060" t="s">
        <v>1419</v>
      </c>
      <c r="C338" s="1060" t="s">
        <v>1146</v>
      </c>
      <c r="D338" s="1060" t="s">
        <v>1429</v>
      </c>
    </row>
    <row r="339" spans="1:4">
      <c r="A339" s="1060">
        <v>338</v>
      </c>
      <c r="B339" s="1060" t="s">
        <v>1419</v>
      </c>
      <c r="C339" s="1060" t="s">
        <v>1430</v>
      </c>
      <c r="D339" s="1060" t="s">
        <v>1431</v>
      </c>
    </row>
    <row r="340" spans="1:4">
      <c r="A340" s="1060">
        <v>339</v>
      </c>
      <c r="B340" s="1060" t="s">
        <v>1419</v>
      </c>
      <c r="C340" s="1060" t="s">
        <v>1432</v>
      </c>
      <c r="D340" s="1060" t="s">
        <v>1433</v>
      </c>
    </row>
    <row r="341" spans="1:4">
      <c r="A341" s="1060">
        <v>340</v>
      </c>
      <c r="B341" s="1060" t="s">
        <v>1419</v>
      </c>
      <c r="C341" s="1060" t="s">
        <v>1419</v>
      </c>
      <c r="D341" s="1060" t="s">
        <v>1420</v>
      </c>
    </row>
    <row r="342" spans="1:4">
      <c r="A342" s="1060">
        <v>341</v>
      </c>
      <c r="B342" s="1060" t="s">
        <v>1419</v>
      </c>
      <c r="C342" s="1060" t="s">
        <v>1434</v>
      </c>
      <c r="D342" s="1060" t="s">
        <v>1435</v>
      </c>
    </row>
    <row r="343" spans="1:4">
      <c r="A343" s="1060">
        <v>342</v>
      </c>
      <c r="B343" s="1060" t="s">
        <v>1419</v>
      </c>
      <c r="C343" s="1060" t="s">
        <v>1436</v>
      </c>
      <c r="D343" s="1060" t="s">
        <v>1437</v>
      </c>
    </row>
    <row r="344" spans="1:4">
      <c r="A344" s="1060">
        <v>343</v>
      </c>
      <c r="B344" s="1060" t="s">
        <v>1419</v>
      </c>
      <c r="C344" s="1060" t="s">
        <v>1438</v>
      </c>
      <c r="D344" s="1060" t="s">
        <v>1439</v>
      </c>
    </row>
    <row r="345" spans="1:4">
      <c r="A345" s="1060">
        <v>344</v>
      </c>
      <c r="B345" s="1060" t="s">
        <v>1440</v>
      </c>
      <c r="C345" s="1060" t="s">
        <v>1442</v>
      </c>
      <c r="D345" s="1060" t="s">
        <v>1443</v>
      </c>
    </row>
    <row r="346" spans="1:4">
      <c r="A346" s="1060">
        <v>345</v>
      </c>
      <c r="B346" s="1060" t="s">
        <v>1440</v>
      </c>
      <c r="C346" s="1060" t="s">
        <v>1444</v>
      </c>
      <c r="D346" s="1060" t="s">
        <v>1445</v>
      </c>
    </row>
    <row r="347" spans="1:4">
      <c r="A347" s="1060">
        <v>346</v>
      </c>
      <c r="B347" s="1060" t="s">
        <v>1440</v>
      </c>
      <c r="C347" s="1060" t="s">
        <v>1077</v>
      </c>
      <c r="D347" s="1060" t="s">
        <v>1446</v>
      </c>
    </row>
    <row r="348" spans="1:4">
      <c r="A348" s="1060">
        <v>347</v>
      </c>
      <c r="B348" s="1060" t="s">
        <v>1440</v>
      </c>
      <c r="C348" s="1060" t="s">
        <v>1126</v>
      </c>
      <c r="D348" s="1060" t="s">
        <v>1447</v>
      </c>
    </row>
    <row r="349" spans="1:4">
      <c r="A349" s="1060">
        <v>348</v>
      </c>
      <c r="B349" s="1060" t="s">
        <v>1440</v>
      </c>
      <c r="C349" s="1060" t="s">
        <v>1448</v>
      </c>
      <c r="D349" s="1060" t="s">
        <v>1449</v>
      </c>
    </row>
    <row r="350" spans="1:4">
      <c r="A350" s="1060">
        <v>349</v>
      </c>
      <c r="B350" s="1060" t="s">
        <v>1440</v>
      </c>
      <c r="C350" s="1060" t="s">
        <v>1450</v>
      </c>
      <c r="D350" s="1060" t="s">
        <v>1451</v>
      </c>
    </row>
    <row r="351" spans="1:4">
      <c r="A351" s="1060">
        <v>350</v>
      </c>
      <c r="B351" s="1060" t="s">
        <v>1440</v>
      </c>
      <c r="C351" s="1060" t="s">
        <v>1128</v>
      </c>
      <c r="D351" s="1060" t="s">
        <v>1452</v>
      </c>
    </row>
    <row r="352" spans="1:4">
      <c r="A352" s="1060">
        <v>351</v>
      </c>
      <c r="B352" s="1060" t="s">
        <v>1440</v>
      </c>
      <c r="C352" s="1060" t="s">
        <v>1453</v>
      </c>
      <c r="D352" s="1060" t="s">
        <v>1454</v>
      </c>
    </row>
    <row r="353" spans="1:4">
      <c r="A353" s="1060">
        <v>352</v>
      </c>
      <c r="B353" s="1060" t="s">
        <v>1440</v>
      </c>
      <c r="C353" s="1060" t="s">
        <v>1455</v>
      </c>
      <c r="D353" s="1060" t="s">
        <v>1456</v>
      </c>
    </row>
    <row r="354" spans="1:4">
      <c r="A354" s="1060">
        <v>353</v>
      </c>
      <c r="B354" s="1060" t="s">
        <v>1440</v>
      </c>
      <c r="C354" s="1060" t="s">
        <v>1440</v>
      </c>
      <c r="D354" s="1060" t="s">
        <v>1441</v>
      </c>
    </row>
    <row r="355" spans="1:4">
      <c r="A355" s="1060">
        <v>354</v>
      </c>
      <c r="B355" s="1060" t="s">
        <v>1440</v>
      </c>
      <c r="C355" s="1060" t="s">
        <v>1457</v>
      </c>
      <c r="D355" s="1060" t="s">
        <v>1458</v>
      </c>
    </row>
    <row r="356" spans="1:4">
      <c r="A356" s="1060">
        <v>355</v>
      </c>
      <c r="B356" s="1060" t="s">
        <v>1459</v>
      </c>
      <c r="C356" s="1060" t="s">
        <v>1461</v>
      </c>
      <c r="D356" s="1060" t="s">
        <v>1462</v>
      </c>
    </row>
    <row r="357" spans="1:4">
      <c r="A357" s="1060">
        <v>356</v>
      </c>
      <c r="B357" s="1060" t="s">
        <v>1459</v>
      </c>
      <c r="C357" s="1060" t="s">
        <v>1463</v>
      </c>
      <c r="D357" s="1060" t="s">
        <v>1464</v>
      </c>
    </row>
    <row r="358" spans="1:4">
      <c r="A358" s="1060">
        <v>357</v>
      </c>
      <c r="B358" s="1060" t="s">
        <v>1459</v>
      </c>
      <c r="C358" s="1060" t="s">
        <v>1465</v>
      </c>
      <c r="D358" s="1060" t="s">
        <v>1466</v>
      </c>
    </row>
    <row r="359" spans="1:4">
      <c r="A359" s="1060">
        <v>358</v>
      </c>
      <c r="B359" s="1060" t="s">
        <v>1459</v>
      </c>
      <c r="C359" s="1060" t="s">
        <v>1232</v>
      </c>
      <c r="D359" s="1060" t="s">
        <v>1467</v>
      </c>
    </row>
    <row r="360" spans="1:4">
      <c r="A360" s="1060">
        <v>359</v>
      </c>
      <c r="B360" s="1060" t="s">
        <v>1459</v>
      </c>
      <c r="C360" s="1060" t="s">
        <v>1063</v>
      </c>
      <c r="D360" s="1060" t="s">
        <v>1468</v>
      </c>
    </row>
    <row r="361" spans="1:4">
      <c r="A361" s="1060">
        <v>360</v>
      </c>
      <c r="B361" s="1060" t="s">
        <v>1459</v>
      </c>
      <c r="C361" s="1060" t="s">
        <v>1459</v>
      </c>
      <c r="D361" s="1060" t="s">
        <v>1460</v>
      </c>
    </row>
    <row r="362" spans="1:4">
      <c r="A362" s="1060">
        <v>361</v>
      </c>
      <c r="B362" s="1060" t="s">
        <v>1459</v>
      </c>
      <c r="C362" s="1060" t="s">
        <v>1469</v>
      </c>
      <c r="D362" s="1060" t="s">
        <v>1470</v>
      </c>
    </row>
    <row r="363" spans="1:4">
      <c r="A363" s="1060">
        <v>362</v>
      </c>
      <c r="B363" s="1060" t="s">
        <v>1471</v>
      </c>
      <c r="C363" s="1060" t="s">
        <v>1421</v>
      </c>
      <c r="D363" s="1060" t="s">
        <v>1473</v>
      </c>
    </row>
    <row r="364" spans="1:4">
      <c r="A364" s="1060">
        <v>363</v>
      </c>
      <c r="B364" s="1060" t="s">
        <v>1471</v>
      </c>
      <c r="C364" s="1060" t="s">
        <v>1474</v>
      </c>
      <c r="D364" s="1060" t="s">
        <v>1475</v>
      </c>
    </row>
    <row r="365" spans="1:4">
      <c r="A365" s="1060">
        <v>364</v>
      </c>
      <c r="B365" s="1060" t="s">
        <v>1471</v>
      </c>
      <c r="C365" s="1060" t="s">
        <v>1218</v>
      </c>
      <c r="D365" s="1060" t="s">
        <v>1476</v>
      </c>
    </row>
    <row r="366" spans="1:4">
      <c r="A366" s="1060">
        <v>365</v>
      </c>
      <c r="B366" s="1060" t="s">
        <v>1471</v>
      </c>
      <c r="C366" s="1060" t="s">
        <v>1477</v>
      </c>
      <c r="D366" s="1060" t="s">
        <v>1478</v>
      </c>
    </row>
    <row r="367" spans="1:4">
      <c r="A367" s="1060">
        <v>366</v>
      </c>
      <c r="B367" s="1060" t="s">
        <v>1471</v>
      </c>
      <c r="C367" s="1060" t="s">
        <v>1479</v>
      </c>
      <c r="D367" s="1060" t="s">
        <v>1480</v>
      </c>
    </row>
    <row r="368" spans="1:4">
      <c r="A368" s="1060">
        <v>367</v>
      </c>
      <c r="B368" s="1060" t="s">
        <v>1471</v>
      </c>
      <c r="C368" s="1060" t="s">
        <v>849</v>
      </c>
      <c r="D368" s="1060" t="s">
        <v>1481</v>
      </c>
    </row>
    <row r="369" spans="1:4">
      <c r="A369" s="1060">
        <v>368</v>
      </c>
      <c r="B369" s="1060" t="s">
        <v>1471</v>
      </c>
      <c r="C369" s="1060" t="s">
        <v>1482</v>
      </c>
      <c r="D369" s="1060" t="s">
        <v>1483</v>
      </c>
    </row>
    <row r="370" spans="1:4">
      <c r="A370" s="1060">
        <v>369</v>
      </c>
      <c r="B370" s="1060" t="s">
        <v>1471</v>
      </c>
      <c r="C370" s="1060" t="s">
        <v>1484</v>
      </c>
      <c r="D370" s="1060" t="s">
        <v>1485</v>
      </c>
    </row>
    <row r="371" spans="1:4">
      <c r="A371" s="1060">
        <v>370</v>
      </c>
      <c r="B371" s="1060" t="s">
        <v>1471</v>
      </c>
      <c r="C371" s="1060" t="s">
        <v>1471</v>
      </c>
      <c r="D371" s="1060" t="s">
        <v>1472</v>
      </c>
    </row>
    <row r="372" spans="1:4">
      <c r="A372" s="1060">
        <v>371</v>
      </c>
      <c r="B372" s="1060" t="s">
        <v>1471</v>
      </c>
      <c r="C372" s="1060" t="s">
        <v>1486</v>
      </c>
      <c r="D372" s="1060" t="s">
        <v>1487</v>
      </c>
    </row>
    <row r="373" spans="1:4">
      <c r="A373" s="1060">
        <v>372</v>
      </c>
      <c r="B373" s="1060" t="s">
        <v>1471</v>
      </c>
      <c r="C373" s="1060" t="s">
        <v>1488</v>
      </c>
      <c r="D373" s="1060" t="s">
        <v>1489</v>
      </c>
    </row>
    <row r="374" spans="1:4">
      <c r="A374" s="1060">
        <v>373</v>
      </c>
      <c r="B374" s="1060" t="s">
        <v>1471</v>
      </c>
      <c r="C374" s="1060" t="s">
        <v>1490</v>
      </c>
      <c r="D374" s="1060" t="s">
        <v>1491</v>
      </c>
    </row>
    <row r="375" spans="1:4">
      <c r="A375" s="1060">
        <v>374</v>
      </c>
      <c r="B375" s="1060" t="s">
        <v>1492</v>
      </c>
      <c r="C375" s="1060" t="s">
        <v>1494</v>
      </c>
      <c r="D375" s="1060" t="s">
        <v>1495</v>
      </c>
    </row>
    <row r="376" spans="1:4">
      <c r="A376" s="1060">
        <v>375</v>
      </c>
      <c r="B376" s="1060" t="s">
        <v>1492</v>
      </c>
      <c r="C376" s="1060" t="s">
        <v>1496</v>
      </c>
      <c r="D376" s="1060" t="s">
        <v>1497</v>
      </c>
    </row>
    <row r="377" spans="1:4">
      <c r="A377" s="1060">
        <v>376</v>
      </c>
      <c r="B377" s="1060" t="s">
        <v>1492</v>
      </c>
      <c r="C377" s="1060" t="s">
        <v>1498</v>
      </c>
      <c r="D377" s="1060" t="s">
        <v>1499</v>
      </c>
    </row>
    <row r="378" spans="1:4">
      <c r="A378" s="1060">
        <v>377</v>
      </c>
      <c r="B378" s="1060" t="s">
        <v>1492</v>
      </c>
      <c r="C378" s="1060" t="s">
        <v>1500</v>
      </c>
      <c r="D378" s="1060" t="s">
        <v>1501</v>
      </c>
    </row>
    <row r="379" spans="1:4">
      <c r="A379" s="1060">
        <v>378</v>
      </c>
      <c r="B379" s="1060" t="s">
        <v>1492</v>
      </c>
      <c r="C379" s="1060" t="s">
        <v>1502</v>
      </c>
      <c r="D379" s="1060" t="s">
        <v>1503</v>
      </c>
    </row>
    <row r="380" spans="1:4">
      <c r="A380" s="1060">
        <v>379</v>
      </c>
      <c r="B380" s="1060" t="s">
        <v>1492</v>
      </c>
      <c r="C380" s="1060" t="s">
        <v>1504</v>
      </c>
      <c r="D380" s="1060" t="s">
        <v>1505</v>
      </c>
    </row>
    <row r="381" spans="1:4">
      <c r="A381" s="1060">
        <v>380</v>
      </c>
      <c r="B381" s="1060" t="s">
        <v>1492</v>
      </c>
      <c r="C381" s="1060" t="s">
        <v>1506</v>
      </c>
      <c r="D381" s="1060" t="s">
        <v>1507</v>
      </c>
    </row>
    <row r="382" spans="1:4">
      <c r="A382" s="1060">
        <v>381</v>
      </c>
      <c r="B382" s="1060" t="s">
        <v>1492</v>
      </c>
      <c r="C382" s="1060" t="s">
        <v>1492</v>
      </c>
      <c r="D382" s="1060" t="s">
        <v>1493</v>
      </c>
    </row>
    <row r="383" spans="1:4">
      <c r="A383" s="1060">
        <v>382</v>
      </c>
      <c r="B383" s="1060" t="s">
        <v>1492</v>
      </c>
      <c r="C383" s="1060" t="s">
        <v>1508</v>
      </c>
      <c r="D383" s="1060" t="s">
        <v>1509</v>
      </c>
    </row>
    <row r="384" spans="1:4">
      <c r="A384" s="1060">
        <v>383</v>
      </c>
      <c r="B384" s="1060" t="s">
        <v>1492</v>
      </c>
      <c r="C384" s="1060" t="s">
        <v>1510</v>
      </c>
      <c r="D384" s="1060" t="s">
        <v>1511</v>
      </c>
    </row>
    <row r="385" spans="1:4">
      <c r="A385" s="1060">
        <v>384</v>
      </c>
      <c r="B385" s="1060" t="s">
        <v>1492</v>
      </c>
      <c r="C385" s="1060" t="s">
        <v>1512</v>
      </c>
      <c r="D385" s="1060" t="s">
        <v>1513</v>
      </c>
    </row>
    <row r="386" spans="1:4">
      <c r="A386" s="1060">
        <v>385</v>
      </c>
      <c r="B386" s="1060" t="s">
        <v>1514</v>
      </c>
      <c r="C386" s="1060" t="s">
        <v>1516</v>
      </c>
      <c r="D386" s="1060" t="s">
        <v>1517</v>
      </c>
    </row>
    <row r="387" spans="1:4">
      <c r="A387" s="1060">
        <v>386</v>
      </c>
      <c r="B387" s="1060" t="s">
        <v>1514</v>
      </c>
      <c r="C387" s="1060" t="s">
        <v>1514</v>
      </c>
      <c r="D387" s="1060" t="s">
        <v>1515</v>
      </c>
    </row>
    <row r="388" spans="1:4">
      <c r="A388" s="1060">
        <v>387</v>
      </c>
      <c r="B388" s="1060" t="s">
        <v>1514</v>
      </c>
      <c r="C388" s="1060" t="s">
        <v>1518</v>
      </c>
      <c r="D388" s="1060" t="s">
        <v>1519</v>
      </c>
    </row>
    <row r="389" spans="1:4">
      <c r="A389" s="1060">
        <v>388</v>
      </c>
      <c r="B389" s="1060" t="s">
        <v>1514</v>
      </c>
      <c r="C389" s="1060" t="s">
        <v>1520</v>
      </c>
      <c r="D389" s="1060" t="s">
        <v>1521</v>
      </c>
    </row>
    <row r="390" spans="1:4">
      <c r="A390" s="1060">
        <v>389</v>
      </c>
      <c r="B390" s="1060" t="s">
        <v>1522</v>
      </c>
      <c r="C390" s="1060" t="s">
        <v>1524</v>
      </c>
      <c r="D390" s="1060" t="s">
        <v>1525</v>
      </c>
    </row>
    <row r="391" spans="1:4">
      <c r="A391" s="1060">
        <v>390</v>
      </c>
      <c r="B391" s="1060" t="s">
        <v>1522</v>
      </c>
      <c r="C391" s="1060" t="s">
        <v>1526</v>
      </c>
      <c r="D391" s="1060" t="s">
        <v>1527</v>
      </c>
    </row>
    <row r="392" spans="1:4">
      <c r="A392" s="1060">
        <v>391</v>
      </c>
      <c r="B392" s="1060" t="s">
        <v>1522</v>
      </c>
      <c r="C392" s="1060" t="s">
        <v>1528</v>
      </c>
      <c r="D392" s="1060" t="s">
        <v>1529</v>
      </c>
    </row>
    <row r="393" spans="1:4">
      <c r="A393" s="1060">
        <v>392</v>
      </c>
      <c r="B393" s="1060" t="s">
        <v>1522</v>
      </c>
      <c r="C393" s="1060" t="s">
        <v>1530</v>
      </c>
      <c r="D393" s="1060" t="s">
        <v>1531</v>
      </c>
    </row>
    <row r="394" spans="1:4">
      <c r="A394" s="1060">
        <v>393</v>
      </c>
      <c r="B394" s="1060" t="s">
        <v>1522</v>
      </c>
      <c r="C394" s="1060" t="s">
        <v>1532</v>
      </c>
      <c r="D394" s="1060" t="s">
        <v>1533</v>
      </c>
    </row>
    <row r="395" spans="1:4">
      <c r="A395" s="1060">
        <v>394</v>
      </c>
      <c r="B395" s="1060" t="s">
        <v>1522</v>
      </c>
      <c r="C395" s="1060" t="s">
        <v>1534</v>
      </c>
      <c r="D395" s="1060" t="s">
        <v>1535</v>
      </c>
    </row>
    <row r="396" spans="1:4">
      <c r="A396" s="1060">
        <v>395</v>
      </c>
      <c r="B396" s="1060" t="s">
        <v>1522</v>
      </c>
      <c r="C396" s="1060" t="s">
        <v>1104</v>
      </c>
      <c r="D396" s="1060" t="s">
        <v>1536</v>
      </c>
    </row>
    <row r="397" spans="1:4">
      <c r="A397" s="1060">
        <v>396</v>
      </c>
      <c r="B397" s="1060" t="s">
        <v>1522</v>
      </c>
      <c r="C397" s="1060" t="s">
        <v>1537</v>
      </c>
      <c r="D397" s="1060" t="s">
        <v>1538</v>
      </c>
    </row>
    <row r="398" spans="1:4">
      <c r="A398" s="1060">
        <v>397</v>
      </c>
      <c r="B398" s="1060" t="s">
        <v>1522</v>
      </c>
      <c r="C398" s="1060" t="s">
        <v>1539</v>
      </c>
      <c r="D398" s="1060" t="s">
        <v>1540</v>
      </c>
    </row>
    <row r="399" spans="1:4">
      <c r="A399" s="1060">
        <v>398</v>
      </c>
      <c r="B399" s="1060" t="s">
        <v>1522</v>
      </c>
      <c r="C399" s="1060" t="s">
        <v>1522</v>
      </c>
      <c r="D399" s="1060" t="s">
        <v>1523</v>
      </c>
    </row>
    <row r="400" spans="1:4">
      <c r="A400" s="1060">
        <v>399</v>
      </c>
      <c r="B400" s="1060" t="s">
        <v>1522</v>
      </c>
      <c r="C400" s="1060" t="s">
        <v>1541</v>
      </c>
      <c r="D400" s="1060" t="s">
        <v>1542</v>
      </c>
    </row>
    <row r="401" spans="1:4">
      <c r="A401" s="1060">
        <v>400</v>
      </c>
      <c r="B401" s="1060" t="s">
        <v>1543</v>
      </c>
      <c r="C401" s="1060" t="s">
        <v>1545</v>
      </c>
      <c r="D401" s="1060" t="s">
        <v>1546</v>
      </c>
    </row>
    <row r="402" spans="1:4">
      <c r="A402" s="1060">
        <v>401</v>
      </c>
      <c r="B402" s="1060" t="s">
        <v>1543</v>
      </c>
      <c r="C402" s="1060" t="s">
        <v>1547</v>
      </c>
      <c r="D402" s="1060" t="s">
        <v>1548</v>
      </c>
    </row>
    <row r="403" spans="1:4">
      <c r="A403" s="1060">
        <v>402</v>
      </c>
      <c r="B403" s="1060" t="s">
        <v>1543</v>
      </c>
      <c r="C403" s="1060" t="s">
        <v>1549</v>
      </c>
      <c r="D403" s="1060" t="s">
        <v>1550</v>
      </c>
    </row>
    <row r="404" spans="1:4">
      <c r="A404" s="1060">
        <v>403</v>
      </c>
      <c r="B404" s="1060" t="s">
        <v>1543</v>
      </c>
      <c r="C404" s="1060" t="s">
        <v>1551</v>
      </c>
      <c r="D404" s="1060" t="s">
        <v>1552</v>
      </c>
    </row>
    <row r="405" spans="1:4">
      <c r="A405" s="1060">
        <v>404</v>
      </c>
      <c r="B405" s="1060" t="s">
        <v>1543</v>
      </c>
      <c r="C405" s="1060" t="s">
        <v>1553</v>
      </c>
      <c r="D405" s="1060" t="s">
        <v>1554</v>
      </c>
    </row>
    <row r="406" spans="1:4">
      <c r="A406" s="1060">
        <v>405</v>
      </c>
      <c r="B406" s="1060" t="s">
        <v>1543</v>
      </c>
      <c r="C406" s="1060" t="s">
        <v>1555</v>
      </c>
      <c r="D406" s="1060" t="s">
        <v>1556</v>
      </c>
    </row>
    <row r="407" spans="1:4">
      <c r="A407" s="1060">
        <v>406</v>
      </c>
      <c r="B407" s="1060" t="s">
        <v>1543</v>
      </c>
      <c r="C407" s="1060" t="s">
        <v>1170</v>
      </c>
      <c r="D407" s="1060" t="s">
        <v>1557</v>
      </c>
    </row>
    <row r="408" spans="1:4">
      <c r="A408" s="1060">
        <v>407</v>
      </c>
      <c r="B408" s="1060" t="s">
        <v>1543</v>
      </c>
      <c r="C408" s="1060" t="s">
        <v>1558</v>
      </c>
      <c r="D408" s="1060" t="s">
        <v>1559</v>
      </c>
    </row>
    <row r="409" spans="1:4">
      <c r="A409" s="1060">
        <v>408</v>
      </c>
      <c r="B409" s="1060" t="s">
        <v>1543</v>
      </c>
      <c r="C409" s="1060" t="s">
        <v>1436</v>
      </c>
      <c r="D409" s="1060" t="s">
        <v>1560</v>
      </c>
    </row>
    <row r="410" spans="1:4">
      <c r="A410" s="1060">
        <v>409</v>
      </c>
      <c r="B410" s="1060" t="s">
        <v>1543</v>
      </c>
      <c r="C410" s="1060" t="s">
        <v>1543</v>
      </c>
      <c r="D410" s="1060" t="s">
        <v>1544</v>
      </c>
    </row>
    <row r="411" spans="1:4">
      <c r="A411" s="1060">
        <v>410</v>
      </c>
      <c r="B411" s="1060" t="s">
        <v>1543</v>
      </c>
      <c r="C411" s="1060" t="s">
        <v>1561</v>
      </c>
      <c r="D411" s="1060" t="s">
        <v>1562</v>
      </c>
    </row>
    <row r="412" spans="1:4">
      <c r="A412" s="1060">
        <v>411</v>
      </c>
      <c r="B412" s="1060" t="s">
        <v>1543</v>
      </c>
      <c r="C412" s="1060" t="s">
        <v>1563</v>
      </c>
      <c r="D412" s="1060" t="s">
        <v>1564</v>
      </c>
    </row>
    <row r="413" spans="1:4">
      <c r="A413" s="1060">
        <v>412</v>
      </c>
      <c r="B413" s="1060" t="s">
        <v>1565</v>
      </c>
      <c r="C413" s="1060" t="s">
        <v>1567</v>
      </c>
      <c r="D413" s="1060" t="s">
        <v>1568</v>
      </c>
    </row>
    <row r="414" spans="1:4">
      <c r="A414" s="1060">
        <v>413</v>
      </c>
      <c r="B414" s="1060" t="s">
        <v>1565</v>
      </c>
      <c r="C414" s="1060" t="s">
        <v>1569</v>
      </c>
      <c r="D414" s="1060" t="s">
        <v>1570</v>
      </c>
    </row>
    <row r="415" spans="1:4">
      <c r="A415" s="1060">
        <v>414</v>
      </c>
      <c r="B415" s="1060" t="s">
        <v>1565</v>
      </c>
      <c r="C415" s="1060" t="s">
        <v>1298</v>
      </c>
      <c r="D415" s="1060" t="s">
        <v>1571</v>
      </c>
    </row>
    <row r="416" spans="1:4">
      <c r="A416" s="1060">
        <v>415</v>
      </c>
      <c r="B416" s="1060" t="s">
        <v>1565</v>
      </c>
      <c r="C416" s="1060" t="s">
        <v>1572</v>
      </c>
      <c r="D416" s="1060" t="s">
        <v>1573</v>
      </c>
    </row>
    <row r="417" spans="1:4">
      <c r="A417" s="1060">
        <v>416</v>
      </c>
      <c r="B417" s="1060" t="s">
        <v>1565</v>
      </c>
      <c r="C417" s="1060" t="s">
        <v>1574</v>
      </c>
      <c r="D417" s="1060" t="s">
        <v>1575</v>
      </c>
    </row>
    <row r="418" spans="1:4">
      <c r="A418" s="1060">
        <v>417</v>
      </c>
      <c r="B418" s="1060" t="s">
        <v>1565</v>
      </c>
      <c r="C418" s="1060" t="s">
        <v>1576</v>
      </c>
      <c r="D418" s="1060" t="s">
        <v>1577</v>
      </c>
    </row>
    <row r="419" spans="1:4">
      <c r="A419" s="1060">
        <v>418</v>
      </c>
      <c r="B419" s="1060" t="s">
        <v>1565</v>
      </c>
      <c r="C419" s="1060" t="s">
        <v>1578</v>
      </c>
      <c r="D419" s="1060" t="s">
        <v>1579</v>
      </c>
    </row>
    <row r="420" spans="1:4">
      <c r="A420" s="1060">
        <v>419</v>
      </c>
      <c r="B420" s="1060" t="s">
        <v>1565</v>
      </c>
      <c r="C420" s="1060" t="s">
        <v>1565</v>
      </c>
      <c r="D420" s="1060" t="s">
        <v>1566</v>
      </c>
    </row>
    <row r="421" spans="1:4">
      <c r="A421" s="1060">
        <v>420</v>
      </c>
      <c r="B421" s="1060" t="s">
        <v>1565</v>
      </c>
      <c r="C421" s="1060" t="s">
        <v>1580</v>
      </c>
      <c r="D421" s="1060" t="s">
        <v>1581</v>
      </c>
    </row>
    <row r="422" spans="1:4">
      <c r="A422" s="1060">
        <v>421</v>
      </c>
      <c r="B422" s="1060" t="s">
        <v>1582</v>
      </c>
      <c r="C422" s="1060" t="s">
        <v>1061</v>
      </c>
      <c r="D422" s="1060" t="s">
        <v>1584</v>
      </c>
    </row>
    <row r="423" spans="1:4">
      <c r="A423" s="1060">
        <v>422</v>
      </c>
      <c r="B423" s="1060" t="s">
        <v>1582</v>
      </c>
      <c r="C423" s="1060" t="s">
        <v>1585</v>
      </c>
      <c r="D423" s="1060" t="s">
        <v>1586</v>
      </c>
    </row>
    <row r="424" spans="1:4">
      <c r="A424" s="1060">
        <v>423</v>
      </c>
      <c r="B424" s="1060" t="s">
        <v>1582</v>
      </c>
      <c r="C424" s="1060" t="s">
        <v>1170</v>
      </c>
      <c r="D424" s="1060" t="s">
        <v>1587</v>
      </c>
    </row>
    <row r="425" spans="1:4">
      <c r="A425" s="1060">
        <v>424</v>
      </c>
      <c r="B425" s="1060" t="s">
        <v>1582</v>
      </c>
      <c r="C425" s="1060" t="s">
        <v>1588</v>
      </c>
      <c r="D425" s="1060" t="s">
        <v>1589</v>
      </c>
    </row>
    <row r="426" spans="1:4">
      <c r="A426" s="1060">
        <v>425</v>
      </c>
      <c r="B426" s="1060" t="s">
        <v>1582</v>
      </c>
      <c r="C426" s="1060" t="s">
        <v>1590</v>
      </c>
      <c r="D426" s="1060" t="s">
        <v>1591</v>
      </c>
    </row>
    <row r="427" spans="1:4">
      <c r="A427" s="1060">
        <v>426</v>
      </c>
      <c r="B427" s="1060" t="s">
        <v>1582</v>
      </c>
      <c r="C427" s="1060" t="s">
        <v>1592</v>
      </c>
      <c r="D427" s="1060" t="s">
        <v>1593</v>
      </c>
    </row>
    <row r="428" spans="1:4">
      <c r="A428" s="1060">
        <v>427</v>
      </c>
      <c r="B428" s="1060" t="s">
        <v>1582</v>
      </c>
      <c r="C428" s="1060" t="s">
        <v>1594</v>
      </c>
      <c r="D428" s="1060" t="s">
        <v>1595</v>
      </c>
    </row>
    <row r="429" spans="1:4">
      <c r="A429" s="1060">
        <v>428</v>
      </c>
      <c r="B429" s="1060" t="s">
        <v>1582</v>
      </c>
      <c r="C429" s="1060" t="s">
        <v>1582</v>
      </c>
      <c r="D429" s="1060" t="s">
        <v>1583</v>
      </c>
    </row>
    <row r="430" spans="1:4">
      <c r="A430" s="1060">
        <v>429</v>
      </c>
      <c r="B430" s="1060" t="s">
        <v>1582</v>
      </c>
      <c r="C430" s="1060" t="s">
        <v>1596</v>
      </c>
      <c r="D430" s="1060" t="s">
        <v>1597</v>
      </c>
    </row>
    <row r="431" spans="1:4">
      <c r="A431" s="1060">
        <v>430</v>
      </c>
      <c r="B431" s="1060" t="s">
        <v>1582</v>
      </c>
      <c r="C431" s="1060" t="s">
        <v>1490</v>
      </c>
      <c r="D431" s="1060" t="s">
        <v>1598</v>
      </c>
    </row>
    <row r="432" spans="1:4">
      <c r="A432" s="1060">
        <v>431</v>
      </c>
      <c r="B432" s="1060" t="s">
        <v>1599</v>
      </c>
      <c r="C432" s="1060" t="s">
        <v>1077</v>
      </c>
      <c r="D432" s="1060" t="s">
        <v>1601</v>
      </c>
    </row>
    <row r="433" spans="1:4">
      <c r="A433" s="1060">
        <v>432</v>
      </c>
      <c r="B433" s="1060" t="s">
        <v>1599</v>
      </c>
      <c r="C433" s="1060" t="s">
        <v>1602</v>
      </c>
      <c r="D433" s="1060" t="s">
        <v>1603</v>
      </c>
    </row>
    <row r="434" spans="1:4">
      <c r="A434" s="1060">
        <v>433</v>
      </c>
      <c r="B434" s="1060" t="s">
        <v>1599</v>
      </c>
      <c r="C434" s="1060" t="s">
        <v>1604</v>
      </c>
      <c r="D434" s="1060" t="s">
        <v>1605</v>
      </c>
    </row>
    <row r="435" spans="1:4">
      <c r="A435" s="1060">
        <v>434</v>
      </c>
      <c r="B435" s="1060" t="s">
        <v>1599</v>
      </c>
      <c r="C435" s="1060" t="s">
        <v>1606</v>
      </c>
      <c r="D435" s="1060" t="s">
        <v>1607</v>
      </c>
    </row>
    <row r="436" spans="1:4">
      <c r="A436" s="1060">
        <v>435</v>
      </c>
      <c r="B436" s="1060" t="s">
        <v>1599</v>
      </c>
      <c r="C436" s="1060" t="s">
        <v>1608</v>
      </c>
      <c r="D436" s="1060" t="s">
        <v>1609</v>
      </c>
    </row>
    <row r="437" spans="1:4">
      <c r="A437" s="1060">
        <v>436</v>
      </c>
      <c r="B437" s="1060" t="s">
        <v>1599</v>
      </c>
      <c r="C437" s="1060" t="s">
        <v>1610</v>
      </c>
      <c r="D437" s="1060" t="s">
        <v>1611</v>
      </c>
    </row>
    <row r="438" spans="1:4">
      <c r="A438" s="1060">
        <v>437</v>
      </c>
      <c r="B438" s="1060" t="s">
        <v>1599</v>
      </c>
      <c r="C438" s="1060" t="s">
        <v>1599</v>
      </c>
      <c r="D438" s="1060" t="s">
        <v>1600</v>
      </c>
    </row>
    <row r="439" spans="1:4">
      <c r="A439" s="1060">
        <v>438</v>
      </c>
      <c r="B439" s="1060" t="s">
        <v>1599</v>
      </c>
      <c r="C439" s="1060" t="s">
        <v>1612</v>
      </c>
      <c r="D439" s="1060" t="s">
        <v>1613</v>
      </c>
    </row>
    <row r="440" spans="1:4">
      <c r="A440" s="1060">
        <v>439</v>
      </c>
      <c r="B440" s="1060" t="s">
        <v>1614</v>
      </c>
      <c r="C440" s="1060" t="s">
        <v>1616</v>
      </c>
      <c r="D440" s="1060" t="s">
        <v>1617</v>
      </c>
    </row>
    <row r="441" spans="1:4">
      <c r="A441" s="1060">
        <v>440</v>
      </c>
      <c r="B441" s="1060" t="s">
        <v>1614</v>
      </c>
      <c r="C441" s="1060" t="s">
        <v>1036</v>
      </c>
      <c r="D441" s="1060" t="s">
        <v>1618</v>
      </c>
    </row>
    <row r="442" spans="1:4">
      <c r="A442" s="1060">
        <v>441</v>
      </c>
      <c r="B442" s="1060" t="s">
        <v>1614</v>
      </c>
      <c r="C442" s="1060" t="s">
        <v>1619</v>
      </c>
      <c r="D442" s="1060" t="s">
        <v>1620</v>
      </c>
    </row>
    <row r="443" spans="1:4">
      <c r="A443" s="1060">
        <v>442</v>
      </c>
      <c r="B443" s="1060" t="s">
        <v>1614</v>
      </c>
      <c r="C443" s="1060" t="s">
        <v>1063</v>
      </c>
      <c r="D443" s="1060" t="s">
        <v>1621</v>
      </c>
    </row>
    <row r="444" spans="1:4">
      <c r="A444" s="1060">
        <v>443</v>
      </c>
      <c r="B444" s="1060" t="s">
        <v>1614</v>
      </c>
      <c r="C444" s="1060" t="s">
        <v>1622</v>
      </c>
      <c r="D444" s="1060" t="s">
        <v>1623</v>
      </c>
    </row>
    <row r="445" spans="1:4">
      <c r="A445" s="1060">
        <v>444</v>
      </c>
      <c r="B445" s="1060" t="s">
        <v>1614</v>
      </c>
      <c r="C445" s="1060" t="s">
        <v>1624</v>
      </c>
      <c r="D445" s="1060" t="s">
        <v>1625</v>
      </c>
    </row>
    <row r="446" spans="1:4">
      <c r="A446" s="1060">
        <v>445</v>
      </c>
      <c r="B446" s="1060" t="s">
        <v>1614</v>
      </c>
      <c r="C446" s="1060" t="s">
        <v>1626</v>
      </c>
      <c r="D446" s="1060" t="s">
        <v>1627</v>
      </c>
    </row>
    <row r="447" spans="1:4">
      <c r="A447" s="1060">
        <v>446</v>
      </c>
      <c r="B447" s="1060" t="s">
        <v>1614</v>
      </c>
      <c r="C447" s="1060" t="s">
        <v>1628</v>
      </c>
      <c r="D447" s="1060" t="s">
        <v>1629</v>
      </c>
    </row>
    <row r="448" spans="1:4">
      <c r="A448" s="1060">
        <v>447</v>
      </c>
      <c r="B448" s="1060" t="s">
        <v>1614</v>
      </c>
      <c r="C448" s="1060" t="s">
        <v>1630</v>
      </c>
      <c r="D448" s="1060" t="s">
        <v>1631</v>
      </c>
    </row>
    <row r="449" spans="1:4">
      <c r="A449" s="1060">
        <v>448</v>
      </c>
      <c r="B449" s="1060" t="s">
        <v>1614</v>
      </c>
      <c r="C449" s="1060" t="s">
        <v>1632</v>
      </c>
      <c r="D449" s="1060" t="s">
        <v>1633</v>
      </c>
    </row>
    <row r="450" spans="1:4">
      <c r="A450" s="1060">
        <v>449</v>
      </c>
      <c r="B450" s="1060" t="s">
        <v>1614</v>
      </c>
      <c r="C450" s="1060" t="s">
        <v>1634</v>
      </c>
      <c r="D450" s="1060" t="s">
        <v>1635</v>
      </c>
    </row>
    <row r="451" spans="1:4">
      <c r="A451" s="1060">
        <v>450</v>
      </c>
      <c r="B451" s="1060" t="s">
        <v>1614</v>
      </c>
      <c r="C451" s="1060" t="s">
        <v>1614</v>
      </c>
      <c r="D451" s="1060" t="s">
        <v>1615</v>
      </c>
    </row>
    <row r="452" spans="1:4">
      <c r="A452" s="1060">
        <v>451</v>
      </c>
      <c r="B452" s="1060" t="s">
        <v>1614</v>
      </c>
      <c r="C452" s="1060" t="s">
        <v>1636</v>
      </c>
      <c r="D452" s="1060" t="s">
        <v>1637</v>
      </c>
    </row>
    <row r="453" spans="1:4">
      <c r="A453" s="1060">
        <v>452</v>
      </c>
      <c r="B453" s="1060" t="s">
        <v>1614</v>
      </c>
      <c r="C453" s="1060" t="s">
        <v>1638</v>
      </c>
      <c r="D453" s="1060" t="s">
        <v>1639</v>
      </c>
    </row>
    <row r="454" spans="1:4">
      <c r="A454" s="1060">
        <v>453</v>
      </c>
      <c r="B454" s="1060" t="s">
        <v>1614</v>
      </c>
      <c r="C454" s="1060" t="s">
        <v>1640</v>
      </c>
      <c r="D454" s="1060" t="s">
        <v>1641</v>
      </c>
    </row>
    <row r="455" spans="1:4">
      <c r="A455" s="1060">
        <v>454</v>
      </c>
      <c r="B455" s="1060" t="s">
        <v>1642</v>
      </c>
      <c r="C455" s="1060" t="s">
        <v>1644</v>
      </c>
      <c r="D455" s="1060" t="s">
        <v>1645</v>
      </c>
    </row>
    <row r="456" spans="1:4">
      <c r="A456" s="1060">
        <v>455</v>
      </c>
      <c r="B456" s="1060" t="s">
        <v>1642</v>
      </c>
      <c r="C456" s="1060" t="s">
        <v>1646</v>
      </c>
      <c r="D456" s="1060" t="s">
        <v>1647</v>
      </c>
    </row>
    <row r="457" spans="1:4">
      <c r="A457" s="1060">
        <v>456</v>
      </c>
      <c r="B457" s="1060" t="s">
        <v>1642</v>
      </c>
      <c r="C457" s="1060" t="s">
        <v>1648</v>
      </c>
      <c r="D457" s="1060" t="s">
        <v>1649</v>
      </c>
    </row>
    <row r="458" spans="1:4">
      <c r="A458" s="1060">
        <v>457</v>
      </c>
      <c r="B458" s="1060" t="s">
        <v>1642</v>
      </c>
      <c r="C458" s="1060" t="s">
        <v>1650</v>
      </c>
      <c r="D458" s="1060" t="s">
        <v>1651</v>
      </c>
    </row>
    <row r="459" spans="1:4">
      <c r="A459" s="1060">
        <v>458</v>
      </c>
      <c r="B459" s="1060" t="s">
        <v>1642</v>
      </c>
      <c r="C459" s="1060" t="s">
        <v>1077</v>
      </c>
      <c r="D459" s="1060" t="s">
        <v>1652</v>
      </c>
    </row>
    <row r="460" spans="1:4">
      <c r="A460" s="1060">
        <v>459</v>
      </c>
      <c r="B460" s="1060" t="s">
        <v>1642</v>
      </c>
      <c r="C460" s="1060" t="s">
        <v>1653</v>
      </c>
      <c r="D460" s="1060" t="s">
        <v>1654</v>
      </c>
    </row>
    <row r="461" spans="1:4">
      <c r="A461" s="1060">
        <v>460</v>
      </c>
      <c r="B461" s="1060" t="s">
        <v>1642</v>
      </c>
      <c r="C461" s="1060" t="s">
        <v>1655</v>
      </c>
      <c r="D461" s="1060" t="s">
        <v>1656</v>
      </c>
    </row>
    <row r="462" spans="1:4">
      <c r="A462" s="1060">
        <v>461</v>
      </c>
      <c r="B462" s="1060" t="s">
        <v>1642</v>
      </c>
      <c r="C462" s="1060" t="s">
        <v>1657</v>
      </c>
      <c r="D462" s="1060" t="s">
        <v>1658</v>
      </c>
    </row>
    <row r="463" spans="1:4">
      <c r="A463" s="1060">
        <v>462</v>
      </c>
      <c r="B463" s="1060" t="s">
        <v>1642</v>
      </c>
      <c r="C463" s="1060" t="s">
        <v>1659</v>
      </c>
      <c r="D463" s="1060" t="s">
        <v>1660</v>
      </c>
    </row>
    <row r="464" spans="1:4">
      <c r="A464" s="1060">
        <v>463</v>
      </c>
      <c r="B464" s="1060" t="s">
        <v>1642</v>
      </c>
      <c r="C464" s="1060" t="s">
        <v>1642</v>
      </c>
      <c r="D464" s="1060" t="s">
        <v>1643</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sheetPr codeName="modInfo">
    <tabColor indexed="47"/>
  </sheetPr>
  <dimension ref="A1:D36"/>
  <sheetViews>
    <sheetView showGridLines="0" zoomScaleNormal="100" workbookViewId="0"/>
  </sheetViews>
  <sheetFormatPr defaultRowHeight="11.25"/>
  <cols>
    <col min="1" max="1" width="3.7109375" style="43" customWidth="1"/>
    <col min="2" max="2" width="90.7109375" style="43" customWidth="1"/>
    <col min="3" max="16384" width="9.140625" style="43"/>
  </cols>
  <sheetData>
    <row r="1" spans="2:4">
      <c r="B1" s="51" t="s">
        <v>60</v>
      </c>
    </row>
    <row r="2" spans="2:4" ht="90">
      <c r="B2" s="53" t="s">
        <v>504</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505</v>
      </c>
    </row>
    <row r="10" spans="2:4" ht="56.25">
      <c r="B10" s="53" t="s">
        <v>768</v>
      </c>
    </row>
    <row r="11" spans="2:4" ht="12.75">
      <c r="B11" s="221"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3" t="s">
        <v>372</v>
      </c>
    </row>
    <row r="26" spans="1:2">
      <c r="B26" s="51" t="s">
        <v>333</v>
      </c>
    </row>
    <row r="27" spans="1:2" ht="22.5">
      <c r="B27" s="222" t="s">
        <v>477</v>
      </c>
    </row>
    <row r="28" spans="1:2">
      <c r="B28" s="222" t="s">
        <v>476</v>
      </c>
    </row>
    <row r="29" spans="1:2">
      <c r="B29" s="309" t="s">
        <v>390</v>
      </c>
    </row>
    <row r="30" spans="1:2" ht="22.5">
      <c r="B30" s="222" t="s">
        <v>604</v>
      </c>
    </row>
    <row r="32" spans="1:2">
      <c r="A32" s="280"/>
      <c r="B32" s="281" t="s">
        <v>434</v>
      </c>
    </row>
    <row r="33" spans="1:2" ht="14.25">
      <c r="A33" s="282">
        <v>1</v>
      </c>
      <c r="B33" s="283" t="s">
        <v>435</v>
      </c>
    </row>
    <row r="34" spans="1:2" ht="14.25">
      <c r="A34" s="282">
        <v>2</v>
      </c>
      <c r="B34" s="283" t="s">
        <v>436</v>
      </c>
    </row>
    <row r="35" spans="1:2">
      <c r="B35" s="281" t="s">
        <v>437</v>
      </c>
    </row>
    <row r="36" spans="1:2">
      <c r="B36" s="283"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sheetPr codeName="modList07">
    <tabColor indexed="47"/>
  </sheetPr>
  <dimension ref="A1"/>
  <sheetViews>
    <sheetView showGridLines="0" zoomScaleNormal="100" workbookViewId="0"/>
  </sheetViews>
  <sheetFormatPr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825</vt:i4>
      </vt:variant>
    </vt:vector>
  </HeadingPairs>
  <TitlesOfParts>
    <vt:vector size="837" baseType="lpstr">
      <vt:lpstr>Инструкция</vt:lpstr>
      <vt:lpstr>Титульный</vt:lpstr>
      <vt:lpstr>Территории</vt:lpstr>
      <vt:lpstr>Перечень тарифов</vt:lpstr>
      <vt:lpstr>Форма 1.0.1 | Т-ТН</vt:lpstr>
      <vt:lpstr>Форма 4.2.2 | Т-ТН</vt:lpstr>
      <vt:lpstr>Форма 1.0.1 | Форма 4.7</vt:lpstr>
      <vt:lpstr>Форма 4.7</vt:lpstr>
      <vt:lpstr>Форма 1.0.1 | Форма 4.8</vt:lpstr>
      <vt:lpstr>Форма 4.8</vt:lpstr>
      <vt:lpstr>Комментарии</vt:lpstr>
      <vt:lpstr>Проверка</vt:lpstr>
      <vt:lpstr>activity</vt:lpstr>
      <vt:lpstr>add_CS_List05_1</vt:lpstr>
      <vt:lpstr>add_CS_List05_10</vt:lpstr>
      <vt:lpstr>add_CS_List05_13</vt:lpstr>
      <vt:lpstr>add_CS_List05_2</vt:lpstr>
      <vt:lpstr>add_CS_List05_3</vt:lpstr>
      <vt:lpstr>add_CS_List05_3_i</vt:lpstr>
      <vt:lpstr>add_CS_List05_5</vt:lpstr>
      <vt:lpstr>add_CS_List05_6</vt:lpstr>
      <vt:lpstr>add_CS_List05_7</vt:lpstr>
      <vt:lpstr>add_CS_List05_8</vt:lpstr>
      <vt:lpstr>add_CS_List05_9</vt:lpstr>
      <vt:lpstr>add_CT_1</vt:lpstr>
      <vt:lpstr>add_CT_10</vt:lpstr>
      <vt:lpstr>add_CT_13</vt:lpstr>
      <vt:lpstr>add_CT_2</vt:lpstr>
      <vt:lpstr>add_CT_3</vt:lpstr>
      <vt:lpstr>add_CT_3_i</vt:lpstr>
      <vt:lpstr>add_CT_5</vt:lpstr>
      <vt:lpstr>add_CT_6</vt:lpstr>
      <vt:lpstr>add_CT_7</vt:lpstr>
      <vt:lpstr>add_CT_8</vt:lpstr>
      <vt:lpstr>add_CT_9</vt:lpstr>
      <vt:lpstr>add_MO_1</vt:lpstr>
      <vt:lpstr>add_MO_10</vt:lpstr>
      <vt:lpstr>add_MO_13</vt:lpstr>
      <vt:lpstr>add_MO_2</vt:lpstr>
      <vt:lpstr>add_MO_3</vt:lpstr>
      <vt:lpstr>add_MO_3_i</vt:lpstr>
      <vt:lpstr>add_MO_5</vt:lpstr>
      <vt:lpstr>add_MO_6</vt:lpstr>
      <vt:lpstr>add_MO_7</vt:lpstr>
      <vt:lpstr>add_MO_8</vt:lpstr>
      <vt:lpstr>add_MO_9</vt:lpstr>
      <vt:lpstr>add_MO_List05_1</vt:lpstr>
      <vt:lpstr>add_MO_List05_10</vt:lpstr>
      <vt:lpstr>add_MO_List05_13</vt:lpstr>
      <vt:lpstr>add_MO_List05_2</vt:lpstr>
      <vt:lpstr>add_MO_List05_3</vt:lpstr>
      <vt:lpstr>add_MO_List05_3_i</vt:lpstr>
      <vt:lpstr>add_MO_List05_5</vt:lpstr>
      <vt:lpstr>add_MO_List05_6</vt:lpstr>
      <vt:lpstr>add_MO_List05_7</vt:lpstr>
      <vt:lpstr>add_MO_List05_8</vt:lpstr>
      <vt:lpstr>add_MO_List05_9</vt:lpstr>
      <vt:lpstr>add_MR_List05_1</vt:lpstr>
      <vt:lpstr>add_MR_List05_10</vt:lpstr>
      <vt:lpstr>add_MR_List05_13</vt:lpstr>
      <vt:lpstr>add_MR_List05_2</vt:lpstr>
      <vt:lpstr>add_MR_List05_3</vt:lpstr>
      <vt:lpstr>add_MR_List05_3_i</vt:lpstr>
      <vt:lpstr>add_MR_List05_5</vt:lpstr>
      <vt:lpstr>add_MR_List05_6</vt:lpstr>
      <vt:lpstr>add_MR_List05_7</vt:lpstr>
      <vt:lpstr>add_MR_List05_8</vt:lpstr>
      <vt:lpstr>add_MR_List05_9</vt:lpstr>
      <vt:lpstr>add_POST_5</vt:lpstr>
      <vt:lpstr>add_Rate_1</vt:lpstr>
      <vt:lpstr>add_Rate_10</vt:lpstr>
      <vt:lpstr>add_Rate_13</vt:lpstr>
      <vt:lpstr>add_Rate_2</vt:lpstr>
      <vt:lpstr>add_Rate_3</vt:lpstr>
      <vt:lpstr>add_Rate_3_i</vt:lpstr>
      <vt:lpstr>add_Rate_5</vt:lpstr>
      <vt:lpstr>add_Rate_6</vt:lpstr>
      <vt:lpstr>add_Rate_7</vt:lpstr>
      <vt:lpstr>add_Rate_8</vt:lpstr>
      <vt:lpstr>add_Rate_9</vt:lpstr>
      <vt:lpstr>add_Scheme_6</vt:lpstr>
      <vt:lpstr>add_TER_List05_1</vt:lpstr>
      <vt:lpstr>add_TER_List05_10</vt:lpstr>
      <vt:lpstr>add_TER_List05_13</vt:lpstr>
      <vt:lpstr>add_TER_List05_2</vt:lpstr>
      <vt:lpstr>add_TER_List05_3</vt:lpstr>
      <vt:lpstr>add_TER_List05_3_i</vt:lpstr>
      <vt:lpstr>add_TER_List05_5</vt:lpstr>
      <vt:lpstr>add_TER_List05_6</vt:lpstr>
      <vt:lpstr>add_TER_List05_7</vt:lpstr>
      <vt:lpstr>add_TER_List05_8</vt:lpstr>
      <vt:lpstr>add_TER_List05_9</vt:lpstr>
      <vt:lpstr>add_Warm_1</vt:lpstr>
      <vt:lpstr>add_Warm_10</vt:lpstr>
      <vt:lpstr>add_Warm_13</vt:lpstr>
      <vt:lpstr>add_Warm_2</vt:lpstr>
      <vt:lpstr>add_Warm_3</vt:lpstr>
      <vt:lpstr>add_Warm_3_i</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nataliya.liziakina</cp:lastModifiedBy>
  <cp:lastPrinted>2013-08-29T08:11:20Z</cp:lastPrinted>
  <dcterms:created xsi:type="dcterms:W3CDTF">2004-05-21T07:18:45Z</dcterms:created>
  <dcterms:modified xsi:type="dcterms:W3CDTF">2018-12-28T07:12:18Z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