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ТЭ'!$M$18:$AK$28</definedName>
    <definedName name="checkCell_List06_6_double_date">'Форма 4.10.3 | Т-передача ТЭ'!$AL$18:$AL$28</definedName>
    <definedName name="checkCell_List06_6_unique_t">'Форма 4.10.3 | Т-передача ТЭ'!$M$18:$M$28</definedName>
    <definedName name="checkCell_List06_6_unique_t1">'Форма 4.10.3 | Т-передача ТЭ'!$AM$18:$AM$29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et_union_hor!$O$125:$AJ$130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et_union_hor!$AJ$125:$AJ$138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ТЭ'!$AJ$18:$AJ$28</definedName>
    <definedName name="List06_6_note">'Форма 4.10.3 | Т-передача ТЭ'!$AK$18:$AK$28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4.10.1'!$C$22:$C$25</definedName>
    <definedName name="pDel_List14_1_2_2">'Форма 4.10.1'!$G$22:$G$25</definedName>
    <definedName name="pDel_List14_1_3">'Форма 4.10.1'!$C$27:$C$30</definedName>
    <definedName name="pDel_List14_1_3_2">'Форма 4.10.1'!$G$27:$G$30</definedName>
    <definedName name="pDel_List14_1_4">'Форма 4.10.1'!$C$32:$C$35</definedName>
    <definedName name="pDel_List14_1_4_2">'Форма 4.10.1'!$G$32:$G$35</definedName>
    <definedName name="pDel_List14_1_5">'Форма 4.10.1'!$C$37:$C$40</definedName>
    <definedName name="pDel_List14_1_5_2">'Форма 4.10.1'!$G$37:$G$40</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ТЭ'!$AJ$14:$AJ$28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REESTR_ORG!$A$2:$J$164</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A157" i="612"/>
  <c r="A158"/>
  <c r="A159"/>
  <c r="A154"/>
  <c r="A155"/>
  <c r="A156"/>
  <c r="A151"/>
  <c r="A152"/>
  <c r="A153"/>
  <c r="A148"/>
  <c r="A149"/>
  <c r="A150"/>
  <c r="A145"/>
  <c r="A146"/>
  <c r="A147"/>
  <c r="A142"/>
  <c r="A143"/>
  <c r="A144"/>
  <c r="A139" l="1"/>
  <c r="A140"/>
  <c r="A141"/>
  <c r="A136"/>
  <c r="A137"/>
  <c r="A138"/>
  <c r="A135"/>
  <c r="A1"/>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M8" i="629"/>
  <c r="O8"/>
  <c r="M9"/>
  <c r="O9"/>
  <c r="O17"/>
  <c r="P17" s="1"/>
  <c r="Q17" s="1"/>
  <c r="R17" s="1"/>
  <c r="S17" s="1"/>
  <c r="U17" s="1"/>
  <c r="V17" s="1"/>
  <c r="W17" s="1"/>
  <c r="X17" s="1"/>
  <c r="Y17" s="1"/>
  <c r="Z17" s="1"/>
  <c r="AB17" s="1"/>
  <c r="AC17" s="1"/>
  <c r="AD17" s="1"/>
  <c r="AE17" s="1"/>
  <c r="AF17" s="1"/>
  <c r="AG17" s="1"/>
  <c r="AI17" s="1"/>
  <c r="AJ17" s="1"/>
  <c r="AK17" s="1"/>
  <c r="L18"/>
  <c r="O18"/>
  <c r="L19"/>
  <c r="L20"/>
  <c r="L21"/>
  <c r="L23"/>
  <c r="AN24"/>
  <c r="AM23"/>
  <c r="L24"/>
  <c r="Q25"/>
  <c r="X25"/>
  <c r="AE25"/>
  <c r="AL24"/>
  <c r="AE132" i="471"/>
  <c r="X132"/>
  <c r="H12" i="649"/>
  <c r="H11"/>
  <c r="H9"/>
  <c r="H8"/>
  <c r="H7"/>
  <c r="H12" i="645"/>
  <c r="H9"/>
  <c r="H8"/>
  <c r="F37" i="647"/>
  <c r="E37"/>
  <c r="F32"/>
  <c r="E32"/>
  <c r="F27"/>
  <c r="E27"/>
  <c r="F22"/>
  <c r="E22"/>
  <c r="F17"/>
  <c r="E17"/>
  <c r="H12" i="638"/>
  <c r="H9"/>
  <c r="H8"/>
  <c r="R14" i="601"/>
  <c r="H13" i="649" s="1"/>
  <c r="R13" i="601"/>
  <c r="R12"/>
  <c r="P12"/>
  <c r="F13" i="649"/>
  <c r="F12"/>
  <c r="F11"/>
  <c r="F10"/>
  <c r="F9"/>
  <c r="F8"/>
  <c r="M14" i="601"/>
  <c r="M13"/>
  <c r="M12"/>
  <c r="B2" i="525"/>
  <c r="B3"/>
  <c r="H13" i="638" l="1"/>
  <c r="H13" i="645"/>
  <c r="M8" i="624"/>
  <c r="O8"/>
  <c r="M9"/>
  <c r="O9"/>
  <c r="N17"/>
  <c r="O17" s="1"/>
  <c r="P17" s="1"/>
  <c r="Q17" s="1"/>
  <c r="R17" s="1"/>
  <c r="S17" s="1"/>
  <c r="U17" s="1"/>
  <c r="V17" s="1"/>
  <c r="W17" s="1"/>
  <c r="Z18"/>
  <c r="Z19"/>
  <c r="Z20"/>
  <c r="Z21"/>
  <c r="Z22"/>
  <c r="Z23"/>
  <c r="Q25"/>
  <c r="Z24"/>
  <c r="Z25"/>
  <c r="Z26"/>
  <c r="Z27"/>
  <c r="Z28"/>
  <c r="Z29"/>
  <c r="Z30"/>
  <c r="Z31"/>
  <c r="L23"/>
  <c r="L22"/>
  <c r="L20"/>
  <c r="L19"/>
  <c r="L21"/>
  <c r="X24"/>
  <c r="L18"/>
  <c r="L24"/>
  <c r="F8" i="647" l="1"/>
  <c r="E8"/>
  <c r="F7"/>
  <c r="E7"/>
  <c r="H11" i="645"/>
  <c r="H7"/>
  <c r="F10"/>
  <c r="F9"/>
  <c r="F12"/>
  <c r="F11"/>
  <c r="F8"/>
  <c r="F13"/>
  <c r="O9" i="632" l="1"/>
  <c r="M9"/>
  <c r="O8"/>
  <c r="M8"/>
  <c r="N9" i="633"/>
  <c r="M9"/>
  <c r="N8"/>
  <c r="M8"/>
  <c r="O9" i="628"/>
  <c r="M9"/>
  <c r="O8"/>
  <c r="M8"/>
  <c r="O9" i="630"/>
  <c r="M9"/>
  <c r="O8"/>
  <c r="M8"/>
  <c r="O9" i="627"/>
  <c r="M9"/>
  <c r="O8"/>
  <c r="M8"/>
  <c r="O9" i="631"/>
  <c r="M9"/>
  <c r="O8"/>
  <c r="M8"/>
  <c r="O11" i="640"/>
  <c r="M11"/>
  <c r="O10"/>
  <c r="M10"/>
  <c r="O11" i="626"/>
  <c r="M11"/>
  <c r="O10"/>
  <c r="M10"/>
  <c r="O9" i="642"/>
  <c r="M9"/>
  <c r="O8"/>
  <c r="M8"/>
  <c r="O9" i="625"/>
  <c r="M9"/>
  <c r="O8"/>
  <c r="M8"/>
  <c r="E3" i="437"/>
  <c r="E2"/>
  <c r="O17" i="627" l="1"/>
  <c r="P17" s="1"/>
  <c r="Q17" s="1"/>
  <c r="R17" s="1"/>
  <c r="S17" s="1"/>
  <c r="U17" s="1"/>
  <c r="V17" s="1"/>
  <c r="W17" s="1"/>
  <c r="Z24"/>
  <c r="Q25"/>
  <c r="L23"/>
  <c r="L24"/>
  <c r="L21"/>
  <c r="Y23"/>
  <c r="L19"/>
  <c r="L18"/>
  <c r="X24"/>
  <c r="L20"/>
  <c r="O18" i="632" l="1"/>
  <c r="P18" s="1"/>
  <c r="Q18" s="1"/>
  <c r="R18" s="1"/>
  <c r="S18" s="1"/>
  <c r="T18" s="1"/>
  <c r="V18" s="1"/>
  <c r="R24"/>
  <c r="L19"/>
  <c r="L23"/>
  <c r="L22"/>
  <c r="Y23"/>
  <c r="L21"/>
  <c r="L20"/>
  <c r="X18" l="1"/>
  <c r="M12" i="550"/>
  <c r="Z251" i="471" l="1"/>
  <c r="Z250"/>
  <c r="Z249"/>
  <c r="Z248"/>
  <c r="Z247"/>
  <c r="Z246"/>
  <c r="Z245"/>
  <c r="Q245"/>
  <c r="Z244"/>
  <c r="Z243"/>
  <c r="Z242"/>
  <c r="Z241"/>
  <c r="Z240"/>
  <c r="Z239"/>
  <c r="Z238"/>
  <c r="H11" i="643"/>
  <c r="H7"/>
  <c r="Z31" i="642"/>
  <c r="Z30"/>
  <c r="Z29"/>
  <c r="Z28"/>
  <c r="Z27"/>
  <c r="Z26"/>
  <c r="Z25"/>
  <c r="Q25"/>
  <c r="Z24"/>
  <c r="Z23"/>
  <c r="Z22"/>
  <c r="Z21"/>
  <c r="Z20"/>
  <c r="Z19"/>
  <c r="Z18"/>
  <c r="N17"/>
  <c r="O17" s="1"/>
  <c r="P17" s="1"/>
  <c r="Q17" s="1"/>
  <c r="R17" s="1"/>
  <c r="S17" s="1"/>
  <c r="U17" s="1"/>
  <c r="L239" i="471"/>
  <c r="L22" i="642"/>
  <c r="L23"/>
  <c r="L241" i="471"/>
  <c r="F9" i="643"/>
  <c r="X244" i="471"/>
  <c r="L238"/>
  <c r="L240"/>
  <c r="L242"/>
  <c r="X24" i="642"/>
  <c r="F12" i="643"/>
  <c r="F11"/>
  <c r="L244" i="471"/>
  <c r="F8" i="643"/>
  <c r="F10"/>
  <c r="F13"/>
  <c r="L18" i="642"/>
  <c r="L24"/>
  <c r="L19"/>
  <c r="L21"/>
  <c r="L243" i="471"/>
  <c r="L20" i="642"/>
  <c r="V17" l="1"/>
  <c r="W17" s="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L224" i="471"/>
  <c r="L221"/>
  <c r="L26" i="640"/>
  <c r="L222" i="471"/>
  <c r="X226"/>
  <c r="F9" i="641"/>
  <c r="L226" i="471"/>
  <c r="L24" i="640"/>
  <c r="L225" i="471"/>
  <c r="L23" i="640"/>
  <c r="F12" i="641"/>
  <c r="L21" i="640"/>
  <c r="L25"/>
  <c r="L223" i="471"/>
  <c r="F10" i="641"/>
  <c r="X26" i="640"/>
  <c r="L220" i="471"/>
  <c r="F11" i="641"/>
  <c r="L22" i="640"/>
  <c r="F13" i="641"/>
  <c r="F8"/>
  <c r="L20" i="640"/>
  <c r="V19" l="1"/>
  <c r="W19" s="1"/>
  <c r="AA198" i="471" l="1"/>
  <c r="AI197"/>
  <c r="R184"/>
  <c r="V120"/>
  <c r="AF111"/>
  <c r="V110"/>
  <c r="AE109"/>
  <c r="V109"/>
  <c r="Q150"/>
  <c r="Z149"/>
  <c r="Q132"/>
  <c r="AN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O17" i="630"/>
  <c r="P17" s="1"/>
  <c r="Q17" s="1"/>
  <c r="R17" s="1"/>
  <c r="S17" s="1"/>
  <c r="U17" s="1"/>
  <c r="V17" s="1"/>
  <c r="F12" i="636"/>
  <c r="L53" i="471"/>
  <c r="F12" i="637"/>
  <c r="L106" i="471"/>
  <c r="L120"/>
  <c r="L162"/>
  <c r="L87"/>
  <c r="F11" i="634"/>
  <c r="AD108" i="471"/>
  <c r="L68"/>
  <c r="L36"/>
  <c r="F9" i="635"/>
  <c r="F8" i="639"/>
  <c r="F12" i="638"/>
  <c r="X167" i="471"/>
  <c r="L126"/>
  <c r="Y183"/>
  <c r="F9" i="639"/>
  <c r="L72" i="471"/>
  <c r="F8" i="637"/>
  <c r="F11" i="639"/>
  <c r="L130" i="471"/>
  <c r="L167"/>
  <c r="L146"/>
  <c r="L51"/>
  <c r="F8" i="636"/>
  <c r="L148" i="471"/>
  <c r="L110"/>
  <c r="L73"/>
  <c r="L127"/>
  <c r="Y148"/>
  <c r="L197"/>
  <c r="F10" i="635"/>
  <c r="F13" i="639"/>
  <c r="AC120" i="471"/>
  <c r="L128"/>
  <c r="L32"/>
  <c r="L34"/>
  <c r="L125"/>
  <c r="AL131"/>
  <c r="L161"/>
  <c r="F11" i="638"/>
  <c r="F10" i="634"/>
  <c r="F8"/>
  <c r="L71" i="471"/>
  <c r="L31"/>
  <c r="AC109"/>
  <c r="F13" i="636"/>
  <c r="F13" i="637"/>
  <c r="L103" i="471"/>
  <c r="L194"/>
  <c r="L108"/>
  <c r="L49"/>
  <c r="L196"/>
  <c r="L144"/>
  <c r="F10" i="637"/>
  <c r="L37" i="471"/>
  <c r="L54"/>
  <c r="L104"/>
  <c r="L91"/>
  <c r="L105"/>
  <c r="F13" i="635"/>
  <c r="Y166" i="471"/>
  <c r="L149"/>
  <c r="L86"/>
  <c r="X37"/>
  <c r="L33"/>
  <c r="L182"/>
  <c r="F10" i="638"/>
  <c r="F10" i="636"/>
  <c r="AM130" i="471"/>
  <c r="L109"/>
  <c r="L164"/>
  <c r="L180"/>
  <c r="X73"/>
  <c r="L143"/>
  <c r="L145"/>
  <c r="L165"/>
  <c r="X91"/>
  <c r="L193"/>
  <c r="F11" i="637"/>
  <c r="F12" i="634"/>
  <c r="L69" i="471"/>
  <c r="F9" i="638"/>
  <c r="F10" i="639"/>
  <c r="F9" i="637"/>
  <c r="F12" i="635"/>
  <c r="L90" i="471"/>
  <c r="Y90"/>
  <c r="F8" i="638"/>
  <c r="L88" i="471"/>
  <c r="L179"/>
  <c r="F12" i="639"/>
  <c r="L85" i="471"/>
  <c r="L195"/>
  <c r="L163"/>
  <c r="F13" i="634"/>
  <c r="F11" i="635"/>
  <c r="X149" i="471"/>
  <c r="AC110"/>
  <c r="L181"/>
  <c r="L183"/>
  <c r="L52"/>
  <c r="L35"/>
  <c r="F9" i="634"/>
  <c r="L50" i="471"/>
  <c r="X55"/>
  <c r="L131"/>
  <c r="L166"/>
  <c r="F9" i="636"/>
  <c r="F13" i="638"/>
  <c r="F11" i="636"/>
  <c r="F8" i="635"/>
  <c r="L67" i="471"/>
  <c r="L70"/>
  <c r="AH197"/>
  <c r="L55"/>
  <c r="Z33" i="626" l="1"/>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2"/>
  <c r="L24"/>
  <c r="L22" i="626"/>
  <c r="X24" i="625"/>
  <c r="L20" i="626"/>
  <c r="L21"/>
  <c r="L23"/>
  <c r="L24"/>
  <c r="L23" i="625"/>
  <c r="L19"/>
  <c r="L18"/>
  <c r="L21"/>
  <c r="X26" i="626"/>
  <c r="L25"/>
  <c r="L26"/>
  <c r="L20" i="625"/>
  <c r="V19" i="626" l="1"/>
  <c r="W19" s="1"/>
  <c r="V17" i="625"/>
  <c r="W17" s="1"/>
  <c r="AA24" i="633"/>
  <c r="AI23"/>
  <c r="N18"/>
  <c r="R18" s="1"/>
  <c r="Y18" s="1"/>
  <c r="Z18" s="1"/>
  <c r="AA18" s="1"/>
  <c r="AB18" s="1"/>
  <c r="AC18" s="1"/>
  <c r="AE18" s="1"/>
  <c r="Q25" i="631"/>
  <c r="Z24"/>
  <c r="AA23"/>
  <c r="O17"/>
  <c r="P17" s="1"/>
  <c r="Q17" s="1"/>
  <c r="R17" s="1"/>
  <c r="S17" s="1"/>
  <c r="Q25" i="630"/>
  <c r="Z24"/>
  <c r="W17"/>
  <c r="Y23" i="631"/>
  <c r="L18"/>
  <c r="X24" i="630"/>
  <c r="L20" i="631"/>
  <c r="L18" i="630"/>
  <c r="L23"/>
  <c r="L22" i="633"/>
  <c r="AH23"/>
  <c r="L19" i="630"/>
  <c r="L22" i="631"/>
  <c r="L24" i="630"/>
  <c r="L21"/>
  <c r="L19" i="631"/>
  <c r="L21" i="633"/>
  <c r="L19"/>
  <c r="L23"/>
  <c r="L20"/>
  <c r="L23" i="631"/>
  <c r="L20" i="630"/>
  <c r="L21" i="631"/>
  <c r="L24"/>
  <c r="Y23" i="630"/>
  <c r="X24" i="631"/>
  <c r="AG18" i="633" l="1"/>
  <c r="U17" i="631"/>
  <c r="AF26" i="628"/>
  <c r="V25"/>
  <c r="AE24"/>
  <c r="V24"/>
  <c r="O17"/>
  <c r="P17" s="1"/>
  <c r="Q17" s="1"/>
  <c r="R17" s="1"/>
  <c r="S17" s="1"/>
  <c r="T17" s="1"/>
  <c r="U17" s="1"/>
  <c r="V17" s="1"/>
  <c r="W17" s="1"/>
  <c r="L24"/>
  <c r="L19"/>
  <c r="L18"/>
  <c r="L23"/>
  <c r="AD23"/>
  <c r="L20"/>
  <c r="L21"/>
  <c r="AC24"/>
  <c r="L25"/>
  <c r="AC25"/>
  <c r="V17" i="631" l="1"/>
  <c r="W17" s="1"/>
  <c r="X17" i="628"/>
  <c r="Z17" s="1"/>
  <c r="AB17" l="1"/>
  <c r="M292" i="471"/>
  <c r="R307"/>
  <c r="P297"/>
  <c r="R302"/>
  <c r="R297"/>
  <c r="H11" i="618"/>
  <c r="H7"/>
  <c r="H11" i="617"/>
  <c r="H7"/>
  <c r="H11" i="616"/>
  <c r="H7"/>
  <c r="H11" i="614"/>
  <c r="H7"/>
  <c r="H340" i="471"/>
  <c r="E29" i="205"/>
  <c r="F29"/>
  <c r="E327" i="471"/>
  <c r="E332"/>
  <c r="F11" i="617"/>
  <c r="F13"/>
  <c r="F8"/>
  <c r="M307" i="471"/>
  <c r="F12" i="614"/>
  <c r="F339" i="471"/>
  <c r="F338"/>
  <c r="F13" i="614"/>
  <c r="F10" i="616"/>
  <c r="F9"/>
  <c r="F8" i="614"/>
  <c r="F10" i="617"/>
  <c r="F342" i="471"/>
  <c r="F9" i="617"/>
  <c r="F11" i="616"/>
  <c r="F11" i="618"/>
  <c r="F12" i="617"/>
  <c r="F11" i="614"/>
  <c r="M297" i="471"/>
  <c r="F341"/>
  <c r="F9" i="618"/>
  <c r="F337" i="471"/>
  <c r="F340"/>
  <c r="F9" i="614"/>
  <c r="F8" i="616"/>
  <c r="F12"/>
  <c r="F12" i="618"/>
  <c r="F13" i="616"/>
  <c r="F10" i="614"/>
  <c r="F13" i="618"/>
  <c r="F10"/>
  <c r="F8"/>
  <c r="M302" i="471"/>
</calcChain>
</file>

<file path=xl/sharedStrings.xml><?xml version="1.0" encoding="utf-8"?>
<sst xmlns="http://schemas.openxmlformats.org/spreadsheetml/2006/main" count="4829" uniqueCount="2275">
  <si>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</si>
  <si>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</si>
  <si>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</si>
  <si>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</si>
  <si>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</si>
  <si>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</si>
  <si>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</si>
  <si>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</si>
  <si>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</si>
  <si>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</si>
  <si>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</si>
  <si>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</si>
  <si>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</si>
  <si>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</si>
  <si>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</si>
  <si>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</si>
  <si>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</si>
  <si>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</si>
  <si>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</si>
  <si>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</si>
  <si>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</si>
  <si>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</si>
  <si>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</si>
  <si>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</si>
  <si>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</si>
  <si>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</si>
  <si>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</si>
  <si>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</si>
  <si>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</si>
  <si>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</si>
  <si>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</si>
  <si>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</si>
  <si>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</si>
  <si>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</si>
  <si>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</si>
  <si>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</si>
  <si>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</si>
  <si>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</si>
  <si>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</si>
  <si>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</si>
  <si>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</si>
  <si>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</si>
  <si>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</si>
  <si>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</si>
  <si>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</si>
  <si>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</si>
  <si>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</si>
  <si>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</si>
  <si>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</si>
  <si>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</si>
  <si>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</si>
  <si>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</si>
  <si>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</si>
  <si>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</si>
  <si>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</si>
  <si>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</si>
  <si>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</si>
  <si>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</si>
  <si>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</si>
  <si>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</si>
  <si>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</si>
  <si>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</si>
  <si>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</si>
  <si>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</si>
  <si>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</si>
  <si>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</si>
  <si>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</si>
  <si>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</si>
  <si>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</si>
  <si>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</si>
  <si>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</si>
  <si>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</si>
  <si>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</si>
  <si>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</si>
  <si>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</si>
  <si>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</si>
  <si>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</si>
  <si>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</si>
  <si>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</si>
  <si>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</si>
  <si>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</si>
  <si>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</si>
  <si>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</si>
  <si>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</si>
  <si>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</si>
  <si>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</si>
  <si>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</si>
  <si>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</si>
  <si>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</si>
  <si>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</si>
  <si>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</si>
  <si>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</si>
  <si>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</si>
  <si>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</si>
  <si>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</si>
  <si>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</si>
  <si>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</si>
  <si>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</si>
  <si>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</si>
  <si>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</si>
  <si>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</si>
  <si>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</si>
  <si>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</si>
  <si>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</si>
  <si>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</si>
  <si>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</si>
  <si>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</si>
  <si>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</si>
  <si>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</si>
  <si>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</si>
  <si>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</si>
  <si>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</si>
  <si>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</si>
  <si>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</si>
  <si>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</si>
  <si>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</si>
  <si>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</si>
  <si>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</si>
  <si>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</si>
  <si>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</si>
  <si>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</si>
  <si>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</si>
  <si>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</si>
  <si>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</si>
  <si>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</si>
  <si>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</si>
  <si>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</si>
  <si>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</si>
  <si>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</si>
  <si>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</si>
  <si>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</si>
  <si>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</si>
  <si>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</si>
  <si>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</si>
  <si>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</si>
  <si>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</si>
  <si>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</si>
  <si>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</si>
  <si>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</si>
  <si>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</si>
  <si>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</si>
  <si>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</si>
  <si>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</si>
  <si>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</si>
  <si>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</si>
  <si>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</si>
  <si>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</si>
  <si>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</si>
  <si>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</si>
  <si>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</si>
  <si>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</si>
  <si>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</si>
  <si>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</si>
  <si>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</si>
  <si>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</si>
  <si>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</si>
  <si>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</si>
  <si>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</si>
  <si>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</si>
  <si>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</si>
  <si>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</si>
  <si>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</si>
  <si>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</si>
  <si>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</si>
  <si>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</si>
  <si>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</si>
  <si>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</si>
  <si>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</si>
  <si>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</si>
  <si>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</si>
  <si>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</si>
  <si>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</si>
  <si>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</si>
  <si>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</si>
  <si>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</si>
  <si>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</si>
  <si>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</si>
  <si>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</si>
  <si>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</si>
  <si>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</si>
  <si>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</si>
  <si>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</si>
  <si>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</si>
  <si>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</si>
  <si>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</si>
  <si>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</si>
  <si>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</si>
  <si>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</si>
  <si>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</si>
  <si>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</si>
  <si>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</si>
  <si>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</si>
  <si>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</si>
  <si>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</si>
  <si>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</si>
  <si>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</si>
  <si>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</si>
  <si>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</si>
  <si>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</si>
  <si>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</si>
  <si>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</si>
  <si>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</si>
  <si>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</si>
  <si>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</si>
  <si>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</si>
  <si>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</si>
  <si>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</si>
  <si>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</si>
  <si>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</si>
  <si>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</si>
  <si>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</si>
  <si>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</si>
  <si>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</si>
  <si>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</si>
  <si>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</si>
  <si>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</si>
  <si>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</si>
  <si>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</si>
  <si>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</si>
  <si>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</si>
  <si>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</si>
  <si>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</si>
  <si>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</si>
  <si>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</si>
  <si>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</si>
  <si>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</si>
  <si>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</si>
  <si>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</si>
  <si>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</si>
  <si>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</si>
  <si>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</si>
  <si>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</si>
  <si>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</si>
  <si>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</si>
  <si>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</si>
  <si>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</si>
  <si>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</si>
  <si>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</si>
  <si>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</si>
  <si>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</si>
  <si>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</si>
  <si>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</si>
  <si>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</si>
  <si>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</si>
  <si>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</si>
  <si>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</si>
  <si>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</si>
  <si>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</si>
  <si>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</si>
  <si>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</si>
  <si>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</si>
  <si>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</si>
  <si>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</si>
  <si>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</si>
  <si>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</si>
  <si>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</si>
  <si>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</si>
  <si>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</si>
  <si>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</si>
  <si>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</si>
  <si>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</si>
  <si>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</si>
  <si>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</si>
  <si>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</si>
  <si>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</si>
  <si>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</si>
  <si>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</si>
  <si>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</si>
  <si>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</si>
  <si>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</si>
  <si>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</si>
  <si>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</si>
  <si>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</si>
  <si>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</si>
  <si>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</si>
  <si>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</si>
  <si>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</si>
  <si>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</si>
  <si>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</si>
  <si>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</si>
  <si>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</si>
  <si>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</si>
  <si>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</si>
  <si>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</si>
  <si>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</si>
  <si>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</si>
  <si>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</si>
  <si>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</si>
  <si>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</si>
  <si>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</si>
  <si>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</si>
  <si>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</si>
  <si>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</si>
  <si>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</si>
  <si>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</si>
  <si>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</si>
  <si>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</si>
  <si>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</si>
  <si>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</si>
  <si>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</si>
  <si>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</si>
  <si>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</si>
  <si>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</si>
  <si>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</si>
  <si>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</si>
  <si>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</si>
  <si>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</si>
  <si>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</si>
  <si>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</si>
  <si>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</si>
  <si>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</si>
  <si>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</si>
  <si>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</si>
  <si>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</si>
  <si>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</si>
  <si>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</si>
  <si>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</si>
  <si>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</si>
  <si>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</si>
  <si>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</si>
  <si>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</si>
  <si>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</si>
  <si>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</si>
  <si>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</si>
  <si>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</si>
  <si>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</si>
  <si>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</si>
  <si>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</si>
  <si>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</si>
  <si>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</si>
  <si>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</si>
  <si>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</si>
  <si>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</si>
  <si>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</si>
  <si>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</si>
  <si>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</si>
  <si>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</si>
  <si>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</si>
  <si>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</si>
  <si>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</si>
  <si>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</si>
  <si>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</si>
  <si>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</si>
  <si>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</si>
  <si>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</si>
  <si>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</si>
  <si>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</si>
  <si>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</si>
  <si>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</si>
  <si>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</si>
  <si>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</si>
  <si>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</si>
  <si>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</si>
  <si>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</si>
  <si>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</si>
  <si>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</si>
  <si>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</si>
  <si>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</si>
  <si>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</si>
  <si>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</si>
  <si>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</si>
  <si>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</si>
  <si>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</si>
  <si>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</si>
  <si>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</si>
  <si>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</si>
  <si>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</si>
  <si>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</si>
  <si>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</si>
  <si>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</si>
  <si>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</si>
  <si>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</si>
  <si>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</si>
  <si>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</si>
  <si>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</si>
  <si>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</si>
  <si>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</si>
  <si>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</si>
  <si>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</si>
  <si>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</si>
  <si>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</si>
  <si>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</si>
  <si>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</si>
  <si>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</si>
  <si>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</si>
  <si>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</si>
  <si>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</si>
  <si>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</si>
  <si>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</si>
  <si>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</si>
  <si>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</si>
  <si>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</si>
  <si>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</si>
  <si>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</si>
  <si>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</si>
  <si>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</si>
  <si>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</si>
  <si>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</si>
  <si>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</si>
  <si>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</si>
  <si>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</si>
  <si>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</si>
  <si>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</si>
  <si>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</si>
  <si>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</si>
  <si>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</si>
  <si>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</si>
  <si>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</si>
  <si>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</si>
  <si>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</si>
  <si>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</si>
  <si>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</si>
  <si>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</si>
  <si>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</si>
  <si>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</si>
  <si>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</si>
  <si>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</si>
  <si>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</si>
  <si>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</si>
  <si>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</si>
  <si>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</si>
  <si>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</si>
  <si>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</si>
  <si>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</si>
  <si>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</si>
  <si>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</si>
  <si>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</si>
  <si>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</si>
  <si>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</si>
  <si>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</si>
  <si>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</si>
  <si>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</si>
  <si>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</si>
  <si>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</si>
  <si>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</si>
  <si>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</si>
  <si>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</si>
  <si>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</si>
  <si>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</si>
  <si>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</si>
  <si>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</si>
  <si>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</si>
  <si>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</si>
  <si>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</si>
  <si>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</si>
  <si>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</si>
  <si>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</si>
  <si>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</si>
  <si>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</si>
  <si>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</si>
  <si>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</si>
  <si>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</si>
  <si>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</si>
  <si>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</si>
  <si>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</si>
  <si>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</si>
  <si>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</si>
  <si>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</si>
  <si>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</si>
  <si>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</si>
  <si>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</si>
  <si>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</si>
  <si>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</si>
  <si>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</si>
  <si>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</si>
  <si>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</si>
  <si>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</si>
  <si>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</si>
  <si>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</si>
  <si>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</si>
  <si>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</si>
  <si>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</si>
  <si>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</si>
  <si>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</si>
  <si>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</si>
  <si>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</si>
  <si>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</si>
  <si>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</si>
  <si>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</si>
  <si>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</si>
  <si>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</si>
  <si>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</si>
  <si>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</si>
  <si>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</si>
  <si>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</si>
  <si>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</si>
  <si>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</si>
  <si>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</si>
  <si>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</si>
  <si>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</si>
  <si>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</si>
  <si>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</si>
  <si>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</si>
  <si>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</si>
  <si>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</si>
  <si>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</si>
  <si>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</si>
  <si>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</si>
  <si>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</si>
  <si>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</si>
  <si>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</si>
  <si>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</si>
  <si>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</si>
  <si>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</si>
  <si>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</si>
  <si>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</si>
  <si>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</si>
  <si>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</si>
  <si>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</si>
  <si>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</si>
  <si>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</si>
  <si>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</si>
  <si>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</si>
  <si>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</si>
  <si>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</si>
  <si>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</si>
  <si>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</si>
  <si>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</si>
  <si>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</si>
  <si>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</si>
  <si>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</si>
  <si>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</si>
  <si>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</si>
  <si>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</si>
  <si>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</si>
  <si>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</si>
  <si>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</si>
  <si>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</si>
  <si>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</si>
  <si>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</si>
  <si>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</si>
  <si>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</si>
  <si>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</si>
  <si>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</si>
  <si>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</si>
  <si>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</si>
  <si>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</si>
  <si>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</si>
  <si>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</si>
  <si>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</si>
  <si>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</si>
  <si>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</si>
  <si>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</si>
  <si>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</si>
  <si>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</si>
  <si>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</si>
  <si>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</si>
  <si>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</si>
  <si>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</si>
  <si>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</si>
  <si>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</si>
  <si>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</si>
  <si>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</si>
  <si>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</si>
  <si>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</si>
  <si>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</si>
  <si>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</si>
  <si>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</si>
  <si>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</si>
  <si>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</si>
  <si>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</si>
  <si>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</si>
  <si>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</si>
  <si>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</si>
  <si>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</si>
  <si>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</si>
  <si>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</si>
  <si>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</si>
  <si>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</si>
  <si>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</si>
  <si>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</si>
  <si>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</si>
  <si>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</si>
  <si>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</si>
  <si>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</si>
  <si>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</si>
  <si>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</si>
  <si>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</si>
  <si>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</si>
  <si>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</si>
  <si>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</si>
  <si>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</si>
  <si>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</si>
  <si>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</si>
  <si>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</si>
  <si>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</si>
  <si>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</si>
  <si>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</si>
  <si>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</si>
  <si>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</si>
  <si>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</si>
  <si>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</si>
  <si>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</si>
  <si>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</si>
  <si>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</si>
  <si>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</si>
  <si>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</si>
  <si>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</si>
  <si>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</si>
  <si>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</si>
  <si>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</si>
  <si>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</si>
  <si>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</si>
  <si>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</si>
  <si>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</si>
  <si>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</si>
  <si>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</si>
  <si>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</si>
  <si>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</si>
  <si>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</si>
  <si>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</si>
  <si>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</si>
  <si>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</si>
  <si>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</si>
  <si>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</si>
  <si>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</si>
  <si>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</si>
  <si>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</si>
  <si>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</si>
  <si>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</si>
  <si>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</si>
  <si>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</si>
  <si>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</si>
  <si>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</si>
  <si>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</si>
  <si>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</si>
  <si>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</si>
  <si>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</si>
  <si>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</si>
  <si>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</si>
  <si>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</si>
  <si>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</si>
  <si>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</si>
  <si>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</si>
  <si>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</si>
  <si>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</si>
  <si>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</si>
  <si>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</si>
  <si>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</si>
  <si>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</si>
  <si>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</si>
  <si>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</si>
  <si>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</si>
  <si>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</si>
  <si>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</si>
  <si>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</si>
  <si>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</si>
  <si>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</si>
  <si>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</si>
  <si>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</si>
  <si>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</si>
  <si>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</si>
  <si>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</si>
  <si>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</si>
  <si>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</si>
  <si>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</si>
  <si>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</si>
  <si>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</si>
  <si>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</si>
  <si>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</si>
  <si>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</si>
  <si>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</si>
  <si>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</si>
  <si>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</si>
  <si>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</si>
  <si>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</si>
  <si>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</si>
  <si>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</si>
  <si>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</si>
  <si>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</si>
  <si>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</si>
  <si>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</si>
  <si>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</si>
  <si>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</si>
  <si>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</si>
  <si>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</si>
  <si>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</si>
  <si>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</si>
  <si>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</si>
  <si>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</si>
  <si>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</si>
  <si>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</si>
  <si>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</si>
  <si>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</si>
  <si>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</si>
  <si>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</si>
  <si>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</si>
  <si>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</si>
  <si>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</si>
  <si>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</si>
  <si>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</si>
  <si>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</si>
  <si>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</si>
  <si>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</si>
  <si>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</si>
  <si>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</si>
  <si>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</si>
  <si>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</si>
  <si>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</si>
  <si>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</si>
  <si>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</si>
  <si>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</si>
  <si>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</si>
  <si>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</si>
  <si>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</si>
  <si>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</si>
  <si>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</si>
  <si>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</si>
  <si>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</si>
  <si>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</si>
  <si>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</si>
  <si>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</si>
  <si>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</si>
  <si>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</si>
  <si>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</si>
  <si>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</si>
  <si>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</si>
  <si>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</si>
  <si>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</si>
  <si>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</si>
  <si>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</si>
  <si>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</si>
  <si>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</si>
  <si>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</si>
  <si>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</si>
  <si>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</si>
  <si>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</si>
  <si>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</si>
  <si>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</si>
  <si>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</si>
  <si>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</si>
  <si>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</si>
  <si>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</si>
  <si>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</si>
  <si>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</si>
  <si>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</si>
  <si>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</si>
  <si>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</si>
  <si>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</si>
  <si>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</si>
  <si>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</si>
  <si>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</si>
  <si>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</si>
  <si>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</si>
  <si>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</si>
  <si>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</si>
  <si>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</si>
  <si>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</si>
  <si>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</si>
  <si>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</si>
  <si>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</si>
  <si>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</si>
  <si>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</si>
  <si>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</si>
  <si>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</si>
  <si>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</si>
  <si>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</si>
  <si>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</si>
  <si>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</si>
  <si>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</si>
  <si>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</si>
  <si>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</si>
  <si>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</si>
  <si>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\\Server3\VTS\Documents\PEO\Only PEO\отчеты в РСТ\2019\Предложение тарифы\FAS.JKH.OPEN.INFO.REQUEST.WARM(v1.0).BKP..xlsb</t>
  </si>
  <si>
    <t>Сохранение файла резервной копии: \\Server3\VTS\Documents\PEO\Only PEO\отчеты в РСТ\2019\Предложение тарифы\FAS.JKH.OPEN.INFO.REQUEST.WARM(v1.0).BKP..BKP..xlsb</t>
  </si>
  <si>
    <t>Резервная копия создана: \\Server3\VTS\Documents\PEO\Only PEO\отчеты в РСТ\2019\Предложение тарифы\FAS.JKH.OPEN.INFO.REQUEST.WARM(v1.0).BKP..BKP..xlsb</t>
  </si>
  <si>
    <t>Создание книги для установки обновлений...</t>
  </si>
  <si>
    <t>Файл обновления загружен: \\Server3\VTS\Documents\PEO\Only PEO\отчеты в РСТ\2019\Предложение тарифы\UPDATE.FAS.JKH.OPEN.INFO.REQUEST.WARM.TO.1.0.1.22.xls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</si>
  <si>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</si>
  <si>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</si>
  <si>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FAS.JKH.OPEN.INFO.REQUEST.WARM(v1.0).BKP..xlsb сохранен под именем 'FAS.JKH.OPEN.INFO.REQUEST.WARM(v1.0.1).BKP..xlsb'</t>
  </si>
  <si>
    <t>29.04.2019</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</si>
  <si>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</si>
  <si>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</si>
  <si>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</si>
  <si>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</si>
  <si>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</si>
  <si>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</si>
  <si>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</si>
  <si>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</si>
  <si>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</si>
  <si>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</si>
  <si>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</si>
  <si>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</si>
  <si>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</si>
  <si>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</si>
  <si>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</si>
  <si>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</si>
  <si>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</si>
  <si>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</si>
  <si>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</si>
  <si>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</si>
  <si>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</si>
  <si>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</si>
  <si>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</si>
  <si>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</si>
  <si>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</si>
  <si>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</si>
  <si>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</si>
  <si>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</si>
  <si>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</si>
  <si>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</si>
  <si>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</si>
  <si>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</si>
  <si>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</si>
  <si>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</si>
  <si>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</si>
  <si>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</si>
  <si>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</si>
  <si>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</si>
  <si>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</si>
  <si>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</si>
  <si>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</si>
  <si>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</si>
  <si>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</si>
  <si>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</si>
  <si>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</si>
  <si>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</si>
  <si>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</si>
  <si>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</si>
  <si>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</si>
  <si>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</si>
  <si>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</si>
  <si>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</si>
  <si>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</si>
  <si>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</si>
  <si>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</si>
  <si>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</si>
  <si>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</si>
  <si>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</si>
  <si>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</si>
  <si>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</si>
  <si>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</si>
  <si>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</si>
  <si>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</si>
  <si>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</si>
  <si>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</si>
  <si>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</si>
  <si>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</si>
  <si>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</si>
  <si>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</si>
  <si>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</si>
  <si>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</si>
  <si>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</si>
  <si>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</si>
  <si>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</si>
  <si>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</si>
  <si>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</si>
  <si>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</si>
  <si>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</si>
  <si>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</si>
  <si>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</si>
  <si>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</si>
  <si>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</si>
  <si>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</si>
  <si>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</si>
  <si>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</si>
  <si>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</si>
  <si>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</si>
  <si>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</si>
  <si>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</si>
  <si>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</si>
  <si>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</si>
  <si>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</si>
  <si>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</si>
  <si>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</si>
  <si>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</si>
  <si>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</si>
  <si>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</si>
  <si>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</si>
  <si>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</si>
  <si>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</si>
  <si>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</si>
  <si>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</si>
  <si>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</si>
  <si>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</si>
  <si>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</si>
  <si>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</si>
  <si>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</si>
  <si>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</si>
  <si>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</si>
  <si>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</si>
  <si>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</si>
  <si>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</si>
  <si>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</si>
  <si>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</si>
  <si>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</si>
  <si>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</si>
  <si>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</si>
  <si>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</si>
  <si>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</si>
  <si>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</si>
  <si>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</si>
  <si>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</si>
  <si>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</si>
  <si>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</si>
  <si>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</si>
  <si>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</si>
  <si>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</si>
  <si>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</si>
  <si>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</si>
  <si>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</si>
  <si>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</si>
  <si>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</si>
  <si>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</si>
  <si>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</si>
  <si>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</si>
  <si>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</si>
  <si>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</si>
  <si>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</si>
  <si>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</si>
  <si>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</si>
  <si>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</si>
  <si>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</si>
  <si>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</si>
  <si>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</si>
  <si>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</si>
  <si>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</si>
  <si>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</si>
  <si>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</si>
  <si>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</si>
  <si>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</si>
  <si>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</si>
  <si>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</si>
  <si>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</si>
  <si>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</si>
  <si>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</si>
  <si>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</si>
  <si>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</si>
  <si>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</si>
  <si>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</si>
  <si>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</si>
  <si>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</si>
  <si>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</si>
  <si>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</si>
  <si>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</si>
  <si>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</si>
  <si>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</si>
  <si>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</si>
  <si>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</si>
  <si>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</si>
  <si>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</si>
  <si>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</si>
  <si>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</si>
  <si>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</si>
  <si>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</si>
  <si>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</si>
  <si>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</si>
  <si>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</si>
  <si>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</si>
  <si>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</si>
  <si>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</si>
  <si>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</si>
  <si>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</si>
  <si>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</si>
  <si>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</si>
  <si>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</si>
  <si>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</si>
  <si>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</si>
  <si>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</si>
  <si>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</si>
  <si>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</si>
  <si>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</si>
  <si>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</si>
  <si>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</si>
  <si>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</si>
  <si>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</si>
  <si>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</si>
  <si>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</si>
  <si>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</si>
  <si>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</si>
  <si>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</si>
  <si>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</si>
  <si>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</si>
  <si>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</si>
  <si>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</si>
  <si>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</si>
  <si>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</si>
  <si>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</si>
  <si>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</si>
  <si>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</si>
  <si>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</si>
  <si>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</si>
  <si>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</si>
  <si>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</si>
  <si>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</si>
  <si>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</si>
  <si>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</si>
  <si>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</si>
  <si>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</si>
  <si>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</si>
  <si>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</si>
  <si>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</si>
  <si>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</si>
  <si>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</si>
  <si>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</si>
  <si>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</si>
  <si>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</si>
  <si>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</si>
  <si>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</si>
  <si>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</si>
  <si>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</si>
  <si>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</si>
  <si>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</si>
  <si>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</si>
  <si>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</si>
  <si>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</si>
  <si>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</si>
  <si>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</si>
  <si>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</si>
  <si>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</si>
  <si>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</si>
  <si>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</si>
  <si>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</si>
  <si>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</si>
  <si>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</si>
  <si>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</si>
  <si>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</si>
  <si>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</si>
  <si>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</si>
  <si>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</si>
  <si>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</si>
  <si>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</si>
  <si>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</si>
  <si>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</si>
  <si>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</si>
  <si>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</si>
  <si>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</si>
  <si>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</si>
  <si>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</si>
  <si>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</si>
  <si>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</si>
  <si>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</si>
  <si>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</si>
  <si>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</si>
  <si>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</si>
  <si>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</si>
  <si>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</si>
  <si>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</si>
  <si>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</si>
  <si>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</si>
  <si>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</si>
  <si>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</si>
  <si>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</si>
  <si>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</si>
  <si>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</si>
  <si>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</si>
  <si>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</si>
  <si>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</si>
  <si>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</si>
  <si>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</si>
  <si>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</si>
  <si>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</si>
  <si>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</si>
  <si>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</si>
  <si>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</si>
  <si>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</si>
  <si>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</si>
  <si>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</si>
  <si>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</si>
  <si>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</si>
  <si>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</si>
  <si>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</si>
  <si>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</si>
  <si>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</si>
  <si>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</si>
  <si>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</si>
  <si>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</si>
  <si>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</si>
  <si>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</si>
  <si>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</si>
  <si>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</si>
  <si>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</si>
  <si>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</si>
  <si>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</si>
  <si>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</si>
  <si>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</si>
  <si>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</si>
  <si>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</si>
  <si>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</si>
  <si>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</si>
  <si>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</si>
  <si>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</si>
  <si>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</si>
  <si>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</si>
  <si>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</si>
  <si>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</si>
  <si>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</si>
  <si>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</si>
  <si>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</si>
  <si>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</si>
  <si>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</si>
  <si>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</si>
  <si>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</si>
  <si>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</si>
  <si>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</si>
  <si>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</si>
  <si>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</si>
  <si>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</si>
  <si>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</si>
  <si>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</si>
  <si>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</si>
  <si>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</si>
  <si>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</si>
  <si>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</si>
  <si>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</si>
  <si>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</si>
  <si>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</si>
  <si>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</si>
  <si>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</si>
  <si>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</si>
  <si>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</si>
  <si>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</si>
  <si>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</si>
  <si>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</si>
  <si>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</si>
  <si>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</si>
  <si>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</si>
  <si>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</si>
  <si>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</si>
  <si>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</si>
  <si>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</si>
  <si>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</si>
  <si>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</si>
  <si>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</si>
  <si>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</si>
  <si>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</si>
  <si>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</si>
  <si>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</si>
  <si>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</si>
  <si>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</si>
  <si>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</si>
  <si>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</si>
  <si>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</si>
  <si>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</si>
  <si>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</si>
  <si>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</si>
  <si>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</si>
  <si>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</si>
  <si>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</si>
  <si>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</si>
  <si>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</si>
  <si>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</si>
  <si>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</si>
  <si>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</si>
  <si>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</si>
  <si>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</si>
  <si>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</si>
  <si>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</si>
  <si>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</si>
  <si>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</si>
  <si>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</si>
  <si>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</si>
  <si>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</si>
  <si>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</si>
  <si>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</si>
  <si>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</si>
  <si>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</si>
  <si>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</si>
  <si>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</si>
  <si>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</si>
  <si>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</si>
  <si>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</si>
  <si>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</si>
  <si>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</si>
  <si>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</si>
  <si>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</si>
  <si>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</si>
  <si>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</si>
  <si>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</si>
  <si>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</si>
  <si>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</si>
  <si>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</si>
  <si>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</si>
  <si>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</si>
  <si>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</si>
  <si>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</si>
  <si>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</si>
  <si>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</si>
  <si>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</si>
  <si>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</si>
  <si>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</si>
  <si>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</si>
  <si>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</si>
  <si>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</si>
  <si>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</si>
  <si>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</si>
  <si>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</si>
  <si>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</si>
  <si>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</si>
  <si>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</si>
  <si>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</si>
  <si>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</si>
  <si>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</si>
  <si>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</si>
  <si>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</si>
  <si>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</si>
  <si>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</si>
  <si>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</si>
  <si>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</si>
  <si>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</si>
  <si>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</si>
  <si>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</si>
  <si>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</si>
  <si>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</si>
  <si>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</si>
  <si>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</si>
  <si>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</si>
  <si>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</si>
  <si>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</si>
  <si>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</si>
  <si>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</si>
  <si>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</si>
  <si>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</si>
  <si>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</si>
  <si>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</si>
  <si>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</si>
  <si>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</si>
  <si>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</si>
  <si>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</si>
  <si>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</si>
  <si>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</si>
  <si>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</si>
  <si>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</si>
  <si>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</si>
  <si>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</si>
  <si>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</si>
  <si>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</si>
  <si>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</si>
  <si>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</si>
  <si>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</si>
  <si>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</si>
  <si>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</si>
  <si>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</si>
  <si>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</si>
  <si>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</si>
  <si>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</si>
  <si>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</si>
  <si>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</si>
  <si>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</si>
  <si>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</si>
  <si>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</si>
  <si>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</si>
  <si>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</si>
  <si>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</si>
  <si>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</si>
  <si>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</si>
  <si>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</si>
  <si>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</si>
  <si>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</si>
  <si>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</si>
  <si>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</si>
  <si>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</si>
  <si>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</si>
  <si>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</si>
  <si>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</si>
  <si>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</si>
  <si>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</si>
  <si>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</si>
  <si>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</si>
  <si>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</si>
  <si>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</si>
  <si>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</si>
  <si>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</si>
  <si>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</si>
  <si>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</si>
  <si>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</si>
  <si>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</si>
  <si>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</si>
  <si>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</si>
  <si>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</si>
  <si>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</si>
  <si>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</si>
  <si>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</si>
  <si>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</si>
  <si>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</si>
  <si>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</si>
  <si>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</si>
  <si>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</si>
  <si>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</si>
  <si>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</si>
  <si>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</si>
  <si>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</si>
  <si>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</si>
  <si>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</si>
  <si>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</si>
  <si>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</si>
  <si>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</si>
  <si>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</si>
  <si>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</si>
  <si>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</si>
  <si>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</si>
  <si>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</si>
  <si>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</si>
  <si>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</si>
  <si>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</si>
  <si>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</si>
  <si>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</si>
  <si>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</si>
  <si>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</si>
  <si>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</si>
  <si>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</si>
  <si>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</si>
  <si>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</si>
  <si>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</si>
  <si>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</si>
  <si>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</si>
  <si>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</si>
  <si>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</si>
  <si>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</si>
  <si>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</si>
  <si>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</si>
  <si>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</si>
  <si>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</si>
  <si>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</si>
  <si>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</si>
  <si>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</si>
  <si>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</si>
  <si>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</si>
  <si>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</si>
  <si>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</si>
  <si>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</si>
  <si>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</si>
  <si>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</si>
  <si>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</si>
  <si>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</si>
  <si>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</si>
  <si>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</si>
  <si>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</si>
  <si>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</si>
  <si>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</si>
  <si>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</si>
  <si>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</si>
  <si>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</si>
  <si>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</si>
  <si>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</si>
  <si>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</si>
  <si>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</si>
  <si>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</si>
  <si>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</si>
  <si>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</si>
  <si>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</si>
  <si>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</si>
  <si>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</si>
  <si>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</si>
  <si>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</si>
  <si>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</si>
  <si>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</si>
  <si>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</si>
  <si>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</si>
  <si>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</si>
  <si>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</si>
  <si>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</si>
  <si>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</si>
  <si>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</si>
  <si>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</si>
  <si>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</si>
  <si>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</si>
  <si>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</si>
  <si>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</si>
  <si>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</si>
  <si>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</si>
  <si>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</si>
  <si>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</si>
  <si>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</si>
  <si>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</si>
  <si>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</si>
  <si>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</si>
  <si>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</si>
  <si>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</si>
  <si>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</si>
  <si>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</si>
  <si>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</si>
  <si>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</si>
  <si>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</si>
  <si>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</si>
  <si>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</si>
  <si>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</si>
  <si>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</si>
  <si>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</si>
  <si>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</si>
  <si>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</si>
  <si>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</si>
  <si>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</si>
  <si>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</si>
  <si>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</si>
  <si>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</si>
  <si>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</si>
  <si>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</si>
  <si>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</si>
  <si>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</si>
  <si>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</si>
  <si>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</si>
  <si>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</si>
  <si>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</si>
  <si>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</si>
  <si>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</si>
  <si>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</si>
  <si>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</si>
  <si>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</si>
  <si>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</si>
  <si>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</si>
  <si>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</si>
  <si>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</si>
  <si>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</si>
  <si>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</si>
  <si>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</si>
  <si>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</si>
  <si>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</si>
  <si>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</si>
  <si>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</si>
  <si>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</si>
  <si>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</si>
  <si>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</si>
  <si>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</si>
  <si>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</si>
  <si>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</si>
  <si>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</si>
  <si>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</si>
  <si>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</si>
  <si>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</si>
  <si>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</si>
  <si>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</si>
  <si>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</si>
  <si>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</si>
  <si>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</si>
  <si>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</si>
  <si>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</si>
  <si>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</si>
  <si>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</si>
  <si>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</si>
  <si>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</si>
  <si>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</si>
  <si>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</si>
  <si>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</si>
  <si>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</si>
  <si>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</si>
  <si>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</si>
  <si>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</si>
  <si>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</si>
  <si>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</si>
  <si>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</si>
  <si>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</si>
  <si>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</si>
  <si>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</si>
  <si>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</si>
  <si>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</si>
  <si>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</si>
  <si>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</si>
  <si>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</si>
  <si>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</si>
  <si>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</si>
  <si>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</si>
  <si>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</si>
  <si>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</si>
  <si>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</si>
  <si>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</si>
  <si>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</si>
  <si>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</si>
  <si>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</si>
  <si>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</si>
  <si>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</si>
  <si>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</si>
  <si>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</si>
  <si>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</si>
  <si>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</si>
  <si>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</si>
  <si>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</si>
  <si>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</si>
  <si>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</si>
  <si>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</si>
  <si>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</si>
  <si>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</si>
  <si>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</si>
  <si>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</si>
  <si>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</si>
  <si>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</si>
  <si>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</si>
  <si>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</si>
  <si>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</si>
  <si>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</si>
  <si>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</si>
  <si>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</si>
  <si>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</si>
  <si>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</si>
  <si>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</si>
  <si>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</si>
  <si>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</si>
  <si>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</si>
  <si>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</si>
  <si>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</si>
  <si>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</si>
  <si>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</si>
  <si>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</si>
  <si>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</si>
  <si>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</si>
  <si>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</si>
  <si>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</si>
  <si>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</si>
  <si>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</si>
  <si>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</si>
  <si>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</si>
  <si>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</si>
  <si>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</si>
  <si>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</si>
  <si>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</si>
  <si>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</si>
  <si>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</si>
  <si>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</si>
  <si>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</si>
  <si>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</si>
  <si>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</si>
  <si>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</si>
  <si>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</si>
  <si>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</si>
  <si>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</si>
  <si>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</si>
  <si>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</si>
  <si>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</si>
  <si>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</si>
  <si>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</si>
  <si>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</si>
  <si>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</si>
  <si>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</si>
  <si>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</si>
  <si>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</si>
  <si>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</si>
  <si>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</si>
  <si>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</si>
  <si>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</si>
  <si>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</si>
  <si>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</si>
  <si>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</si>
  <si>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</si>
  <si>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</si>
  <si>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</si>
  <si>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</si>
  <si>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</si>
  <si>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</si>
  <si>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</si>
  <si>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</si>
  <si>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</si>
  <si>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</si>
  <si>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</si>
  <si>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</si>
  <si>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</si>
  <si>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</si>
  <si>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</si>
  <si>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</si>
  <si>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</si>
  <si>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</si>
  <si>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</si>
  <si>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</si>
  <si>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</si>
  <si>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</si>
  <si>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</si>
  <si>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</si>
  <si>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</si>
  <si>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</si>
  <si>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</si>
  <si>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</si>
  <si>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</si>
  <si>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</si>
  <si>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</si>
  <si>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</si>
  <si>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</si>
  <si>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</si>
  <si>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</si>
  <si>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</si>
  <si>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</si>
  <si>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</si>
  <si>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</si>
  <si>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</si>
  <si>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</si>
  <si>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</si>
  <si>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</si>
  <si>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</si>
  <si>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</si>
  <si>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</si>
  <si>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</si>
  <si>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</si>
  <si>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</si>
  <si>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</si>
  <si>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</si>
  <si>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</si>
  <si>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</si>
  <si>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</si>
  <si>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</si>
  <si>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</si>
  <si>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</si>
  <si>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</si>
  <si>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</si>
  <si>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</si>
  <si>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</si>
  <si>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</si>
  <si>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</si>
  <si>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</si>
  <si>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</si>
  <si>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</si>
  <si>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</si>
  <si>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</si>
  <si>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</si>
  <si>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</si>
  <si>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</si>
  <si>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</si>
  <si>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</si>
  <si>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</si>
  <si>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</si>
  <si>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</si>
  <si>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</si>
  <si>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</si>
  <si>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</si>
  <si>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</si>
  <si>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</si>
  <si>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</si>
  <si>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</si>
  <si>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</si>
  <si>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</si>
  <si>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</si>
  <si>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</si>
  <si>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</si>
  <si>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</si>
  <si>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</si>
  <si>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</si>
  <si>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</si>
  <si>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</si>
  <si>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</si>
  <si>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</si>
  <si>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</si>
  <si>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</si>
  <si>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</si>
  <si>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</si>
  <si>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</si>
  <si>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</si>
  <si>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</si>
  <si>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</si>
  <si>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</si>
  <si>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</si>
  <si>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</si>
  <si>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</si>
  <si>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</si>
  <si>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</si>
  <si>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</si>
  <si>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</si>
  <si>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</si>
  <si>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</si>
  <si>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</si>
  <si>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</si>
  <si>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</si>
  <si>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</si>
  <si>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</si>
  <si>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</si>
  <si>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</si>
  <si>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</si>
  <si>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</si>
  <si>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</si>
  <si>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</si>
  <si>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</si>
  <si>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</si>
  <si>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</si>
  <si>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</si>
  <si>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</si>
  <si>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</si>
  <si>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</si>
  <si>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</si>
  <si>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</si>
  <si>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</si>
  <si>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</si>
  <si>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</si>
  <si>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</si>
  <si>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</si>
  <si>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</si>
  <si>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</si>
  <si>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31.12.2022</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</si>
  <si>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</si>
  <si>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</si>
  <si>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</si>
  <si>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</si>
  <si>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</si>
  <si>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</si>
  <si>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</si>
  <si>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</si>
  <si>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</si>
  <si>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</si>
  <si>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</si>
  <si>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</si>
  <si>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</si>
  <si>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</si>
  <si>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</si>
  <si>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</si>
  <si>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</si>
  <si>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</si>
  <si>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</si>
  <si>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</si>
  <si>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</si>
  <si>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</si>
  <si>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</si>
  <si>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</si>
  <si>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</si>
  <si>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</si>
  <si>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</si>
  <si>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</si>
  <si>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</si>
  <si>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</si>
  <si>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</si>
  <si>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</si>
  <si>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</si>
  <si>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</si>
  <si>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</si>
  <si>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</si>
  <si>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</si>
  <si>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</si>
  <si>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</si>
  <si>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</si>
  <si>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</si>
  <si>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</si>
  <si>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</si>
  <si>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</si>
  <si>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</si>
  <si>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</si>
  <si>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</si>
  <si>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</si>
  <si>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</si>
  <si>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</si>
  <si>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</si>
  <si>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</si>
  <si>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</si>
  <si>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</si>
  <si>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</si>
  <si>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</si>
  <si>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</si>
  <si>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</si>
  <si>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</si>
  <si>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</si>
  <si>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</si>
  <si>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</si>
  <si>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</si>
  <si>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</si>
  <si>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</si>
  <si>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</si>
  <si>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</si>
  <si>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</si>
  <si>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</si>
  <si>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</si>
  <si>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</si>
  <si>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</si>
  <si>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</si>
  <si>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</si>
  <si>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</si>
  <si>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</si>
  <si>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</si>
  <si>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</si>
  <si>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</si>
  <si>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</si>
  <si>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</si>
  <si>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</si>
  <si>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</si>
  <si>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</si>
  <si>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</si>
  <si>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</si>
  <si>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</si>
  <si>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</si>
  <si>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</si>
  <si>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</si>
  <si>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</si>
  <si>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</si>
  <si>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</si>
  <si>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</si>
  <si>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</si>
  <si>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</si>
  <si>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</si>
  <si>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</si>
  <si>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</si>
  <si>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</si>
  <si>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</si>
  <si>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</si>
  <si>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</si>
  <si>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</si>
  <si>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</si>
  <si>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</si>
  <si>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</si>
  <si>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</si>
  <si>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</si>
  <si>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</si>
  <si>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</si>
  <si>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</si>
  <si>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</si>
  <si>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</si>
  <si>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</si>
  <si>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</si>
  <si>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</si>
  <si>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</si>
  <si>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</si>
  <si>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</si>
  <si>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</si>
  <si>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</si>
  <si>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</si>
  <si>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</si>
  <si>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</si>
  <si>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</si>
  <si>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</si>
  <si>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</si>
  <si>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</si>
  <si>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</si>
  <si>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</si>
  <si>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</si>
  <si>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</si>
  <si>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</si>
  <si>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</si>
  <si>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</si>
  <si>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</si>
  <si>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</si>
  <si>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</si>
  <si>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</si>
  <si>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</si>
  <si>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</si>
  <si>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</si>
  <si>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</si>
  <si>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</si>
  <si>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</si>
  <si>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</si>
  <si>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</si>
  <si>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</si>
  <si>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</si>
  <si>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</si>
  <si>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</si>
  <si>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</si>
  <si>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</si>
  <si>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</si>
  <si>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</si>
  <si>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</si>
  <si>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</si>
  <si>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</si>
  <si>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</si>
  <si>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</si>
  <si>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</si>
  <si>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</si>
  <si>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</si>
  <si>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</si>
  <si>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</si>
  <si>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</si>
  <si>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</si>
  <si>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</si>
  <si>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</si>
  <si>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</si>
  <si>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</si>
  <si>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</si>
  <si>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</si>
  <si>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</si>
  <si>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</si>
  <si>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</si>
  <si>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</si>
  <si>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</si>
  <si>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</si>
  <si>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</si>
  <si>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</si>
  <si>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</si>
  <si>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</si>
  <si>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</si>
  <si>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</si>
  <si>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</si>
  <si>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</si>
  <si>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</si>
  <si>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</si>
  <si>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</si>
  <si>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</si>
  <si>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</si>
  <si>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</si>
  <si>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</si>
  <si>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</si>
  <si>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</si>
  <si>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</si>
  <si>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</si>
  <si>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</si>
  <si>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</si>
  <si>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</si>
  <si>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</si>
  <si>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</si>
  <si>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</si>
  <si>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</si>
  <si>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</si>
  <si>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</si>
  <si>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</si>
  <si>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</si>
  <si>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</si>
  <si>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</si>
  <si>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</si>
  <si>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</si>
  <si>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</si>
  <si>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</si>
  <si>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</si>
  <si>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</si>
  <si>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</si>
  <si>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</si>
  <si>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</si>
  <si>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</si>
  <si>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</si>
  <si>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</si>
  <si>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</si>
  <si>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</si>
  <si>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</si>
  <si>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</si>
  <si>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</si>
  <si>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</si>
  <si>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</si>
  <si>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</si>
  <si>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</si>
  <si>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</si>
  <si>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</si>
  <si>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</si>
  <si>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</si>
  <si>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</si>
  <si>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</si>
  <si>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</si>
  <si>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</si>
  <si>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</si>
  <si>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</si>
  <si>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</si>
  <si>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</si>
  <si>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</si>
  <si>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</si>
  <si>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</si>
  <si>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</si>
  <si>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</si>
  <si>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</si>
  <si>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</si>
  <si>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</si>
  <si>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</si>
  <si>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</si>
  <si>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</si>
  <si>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</si>
  <si>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</si>
  <si>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</si>
  <si>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</si>
  <si>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</si>
  <si>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</si>
  <si>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</si>
  <si>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</si>
  <si>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</si>
  <si>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</si>
  <si>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</si>
  <si>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</si>
  <si>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</si>
  <si>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</si>
  <si>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</si>
  <si>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</si>
  <si>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</si>
  <si>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</si>
  <si>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</si>
  <si>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</si>
  <si>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</si>
  <si>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</si>
  <si>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</si>
  <si>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</si>
  <si>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</si>
  <si>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</si>
  <si>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</si>
  <si>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</si>
  <si>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</si>
  <si>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</si>
  <si>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</si>
  <si>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</si>
  <si>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</si>
  <si>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</si>
  <si>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</si>
  <si>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</si>
  <si>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</si>
  <si>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</si>
  <si>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</si>
  <si>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</si>
  <si>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</si>
  <si>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</si>
  <si>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</si>
  <si>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</si>
  <si>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</si>
  <si>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</si>
  <si>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</si>
  <si>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</si>
  <si>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</si>
  <si>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</si>
  <si>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</si>
  <si>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</si>
  <si>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</si>
  <si>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</si>
  <si>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</si>
  <si>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</si>
  <si>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</si>
  <si>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</si>
  <si>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</si>
  <si>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</si>
  <si>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</si>
  <si>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</si>
  <si>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</si>
  <si>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</si>
  <si>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</si>
  <si>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</si>
  <si>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</si>
  <si>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</si>
  <si>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</si>
  <si>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</si>
  <si>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</si>
  <si>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</si>
  <si>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</si>
  <si>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</si>
  <si>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</si>
  <si>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</si>
  <si>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</si>
  <si>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</si>
  <si>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</si>
  <si>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</si>
  <si>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</si>
  <si>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</si>
  <si>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</si>
  <si>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</si>
  <si>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</si>
  <si>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</si>
  <si>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</si>
  <si>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</si>
  <si>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</si>
  <si>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</si>
  <si>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</si>
  <si>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</si>
  <si>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</si>
  <si>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</si>
  <si>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</si>
  <si>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</si>
  <si>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</si>
  <si>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</si>
  <si>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</si>
  <si>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</si>
  <si>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</si>
  <si>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</si>
  <si>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</si>
  <si>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</si>
  <si>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</si>
  <si>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</si>
  <si>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</si>
  <si>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</si>
  <si>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</si>
  <si>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</si>
  <si>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</si>
  <si>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</si>
  <si>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</si>
  <si>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</si>
  <si>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</si>
  <si>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</si>
  <si>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</si>
  <si>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</si>
  <si>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</si>
  <si>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</si>
  <si>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</si>
  <si>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</si>
  <si>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</si>
  <si>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</si>
  <si>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</si>
  <si>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</si>
  <si>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</si>
  <si>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</si>
  <si>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</si>
  <si>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</si>
  <si>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</si>
  <si>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</si>
  <si>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</si>
  <si>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</si>
  <si>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</si>
  <si>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</si>
  <si>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</si>
  <si>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</si>
  <si>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</si>
  <si>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</si>
  <si>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</si>
  <si>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</si>
  <si>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</si>
  <si>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</si>
  <si>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</si>
  <si>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</si>
  <si>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</si>
  <si>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</si>
  <si>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</si>
  <si>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</si>
  <si>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</si>
  <si>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</si>
  <si>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</si>
  <si>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</si>
  <si>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</si>
  <si>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</si>
  <si>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</si>
  <si>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</si>
  <si>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</si>
  <si>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</si>
  <si>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</si>
  <si>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</si>
  <si>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</si>
  <si>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</si>
  <si>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</si>
  <si>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</si>
  <si>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</si>
  <si>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</si>
  <si>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</si>
  <si>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</si>
  <si>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</si>
  <si>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</si>
  <si>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</si>
  <si>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</si>
  <si>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</si>
  <si>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</si>
  <si>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</si>
  <si>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</si>
  <si>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</si>
  <si>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</si>
  <si>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</si>
  <si>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</si>
  <si>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</si>
  <si>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</si>
  <si>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</si>
  <si>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</si>
  <si>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</si>
  <si>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</si>
  <si>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</si>
  <si>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</si>
  <si>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</si>
  <si>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</si>
  <si>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</si>
  <si>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</si>
  <si>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</si>
  <si>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</si>
  <si>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</si>
  <si>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</si>
  <si>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</si>
  <si>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</si>
  <si>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</si>
  <si>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</si>
  <si>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</si>
  <si>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</si>
  <si>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</si>
  <si>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</si>
  <si>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</si>
  <si>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</si>
  <si>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</si>
  <si>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</si>
  <si>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</si>
  <si>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</si>
  <si>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</si>
  <si>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</si>
  <si>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</si>
  <si>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</si>
  <si>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</si>
  <si>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</si>
  <si>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</si>
  <si>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</si>
  <si>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</si>
  <si>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</si>
  <si>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</si>
  <si>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</si>
  <si>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</si>
  <si>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</si>
  <si>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</si>
  <si>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</si>
  <si>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</si>
  <si>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</si>
  <si>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</si>
  <si>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</si>
  <si>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</si>
  <si>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</si>
  <si>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</si>
  <si>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</si>
  <si>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</si>
  <si>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</si>
  <si>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</si>
  <si>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</si>
  <si>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</si>
  <si>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</si>
  <si>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</si>
  <si>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</si>
  <si>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</si>
  <si>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</si>
  <si>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</si>
  <si>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</si>
  <si>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</si>
  <si>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</si>
  <si>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</si>
  <si>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</si>
  <si>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</si>
  <si>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</si>
  <si>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</si>
  <si>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</si>
  <si>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</si>
  <si>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</si>
  <si>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</si>
  <si>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</si>
  <si>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</si>
  <si>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</si>
  <si>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</si>
  <si>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</si>
  <si>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</si>
  <si>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</si>
  <si>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</si>
  <si>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</si>
  <si>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</si>
  <si>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</si>
  <si>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</si>
  <si>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</si>
  <si>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</si>
  <si>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</si>
  <si>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</si>
  <si>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</si>
  <si>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</si>
  <si>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</si>
  <si>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</si>
  <si>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</si>
  <si>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</si>
  <si>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</si>
  <si>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</si>
  <si>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</si>
  <si>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</si>
  <si>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</si>
  <si>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</si>
  <si>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</si>
  <si>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</si>
  <si>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</si>
  <si>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</si>
  <si>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</si>
  <si>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</si>
  <si>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</si>
  <si>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</si>
  <si>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</si>
  <si>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</si>
  <si>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</si>
  <si>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</si>
  <si>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</si>
  <si>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</si>
  <si>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</si>
  <si>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</si>
  <si>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</si>
  <si>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</si>
  <si>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</si>
  <si>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</si>
  <si>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</si>
  <si>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</si>
  <si>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</si>
  <si>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</si>
  <si>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</si>
  <si>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</si>
  <si>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</si>
  <si>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</si>
  <si>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</si>
  <si>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</si>
  <si>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</si>
  <si>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</si>
  <si>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</si>
  <si>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</si>
  <si>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</si>
  <si>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</si>
  <si>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</si>
  <si>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</si>
  <si>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</si>
  <si>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</si>
  <si>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25.04.2019</t>
  </si>
  <si>
    <t>40/1.02-738</t>
  </si>
  <si>
    <t>347360, Ростовская обл., г.Волгодонск, ул. 4-я Заводская, 2</t>
  </si>
  <si>
    <t>Лизякина Наталия Геннадиевна</t>
  </si>
  <si>
    <t>ведущий специалист</t>
  </si>
  <si>
    <t>8(8639)277853</t>
  </si>
  <si>
    <t>nataliya.liziakina@rg.donpac.ru</t>
  </si>
  <si>
    <t>О</t>
  </si>
  <si>
    <t>Город Волгодонск, Город Волгодонск (60712000);</t>
  </si>
  <si>
    <t>Долгосрочный тариф на услуги по передаче тепловой энергии по тепловым сетям ООО "ТЭЦ-1", оказываемые ООО "Волгодонские тепловые сети"</t>
  </si>
  <si>
    <t>31.12.2020</t>
  </si>
  <si>
    <t>01.01.2021</t>
  </si>
  <si>
    <t>31.12.2021</t>
  </si>
  <si>
    <t>01.01.2022</t>
  </si>
  <si>
    <t>https://portal.eias.ru/Portal/DownloadPage.aspx?type=12&amp;guid=5227ed2a-c29e-44e2-a4e2-70b75a7ef408</t>
  </si>
  <si>
    <t>Проект инвестиционной программы ООО "Волгодонские тепловые сети" 2020-2022гг.</t>
  </si>
  <si>
    <t>https://portal.eias.ru/Portal/DownloadPage.aspx?type=12&amp;guid=97708097-2114-4604-801d-ba438d7af0a1</t>
  </si>
  <si>
    <t>29.04.2019 21:27:53</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</si>
</sst>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21">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xdr:cNvGrpSpPr>
          <a:grpSpLocks/>
        </xdr:cNvGrpSpPr>
      </xdr:nvGrpSpPr>
      <xdr:grpSpPr bwMode="auto">
        <a:xfrm>
          <a:off x="11601450" y="356235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42950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9</xdr:col>
      <xdr:colOff>38100</xdr:colOff>
      <xdr:row>38</xdr:row>
      <xdr:rowOff>0</xdr:rowOff>
    </xdr:from>
    <xdr:ext cx="190500" cy="190500"/>
    <xdr:grpSp>
      <xdr:nvGrpSpPr>
        <xdr:cNvPr id="7" name="shCalendar" hidden="1"/>
        <xdr:cNvGrpSpPr>
          <a:grpSpLocks/>
        </xdr:cNvGrpSpPr>
      </xdr:nvGrpSpPr>
      <xdr:grpSpPr bwMode="auto">
        <a:xfrm>
          <a:off x="8010525" y="114300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Microsoft_Office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10" t="s">
        <v>718</v>
      </c>
      <c r="M5" s="1310"/>
      <c r="N5" s="1310"/>
      <c r="O5" s="1310"/>
      <c r="P5" s="1310"/>
      <c r="Q5" s="1310"/>
      <c r="R5" s="1310"/>
      <c r="S5" s="1310"/>
      <c r="T5" s="1310"/>
      <c r="U5" s="632"/>
    </row>
    <row r="6" spans="1:29" ht="3" customHeight="1">
      <c r="J6" s="498"/>
      <c r="K6" s="498"/>
      <c r="L6" s="493"/>
      <c r="M6" s="493"/>
      <c r="N6" s="493"/>
      <c r="O6" s="497"/>
      <c r="P6" s="497"/>
      <c r="Q6" s="497"/>
      <c r="R6" s="497"/>
      <c r="S6" s="497"/>
      <c r="T6" s="497"/>
      <c r="U6" s="497"/>
      <c r="V6" s="501"/>
    </row>
    <row r="7" spans="1:29"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550"/>
      <c r="V9" s="550"/>
      <c r="W9" s="488"/>
      <c r="X9" s="558"/>
      <c r="Y9" s="558"/>
      <c r="Z9" s="558"/>
      <c r="AA9" s="558"/>
      <c r="AB9" s="558"/>
      <c r="AC9" s="558"/>
    </row>
    <row r="10" spans="1:29"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29" s="538" customFormat="1" ht="11.25" hidden="1">
      <c r="A11" s="558"/>
      <c r="B11" s="558"/>
      <c r="C11" s="558"/>
      <c r="D11" s="558"/>
      <c r="E11" s="558"/>
      <c r="F11" s="558"/>
      <c r="G11" s="558"/>
      <c r="H11" s="558"/>
      <c r="L11" s="1311"/>
      <c r="M11" s="1311"/>
      <c r="N11" s="535"/>
      <c r="O11" s="550"/>
      <c r="P11" s="550"/>
      <c r="Q11" s="550"/>
      <c r="R11" s="550"/>
      <c r="S11" s="550"/>
      <c r="T11" s="550"/>
      <c r="U11" s="556" t="s">
        <v>371</v>
      </c>
      <c r="X11" s="558"/>
      <c r="Y11" s="558"/>
      <c r="Z11" s="558"/>
      <c r="AA11" s="558"/>
      <c r="AB11" s="558"/>
      <c r="AC11" s="558"/>
    </row>
    <row r="12" spans="1:29">
      <c r="J12" s="498"/>
      <c r="K12" s="498"/>
      <c r="L12" s="493"/>
      <c r="M12" s="493"/>
      <c r="N12" s="471"/>
      <c r="O12" s="1288"/>
      <c r="P12" s="1288"/>
      <c r="Q12" s="1288"/>
      <c r="R12" s="1288"/>
      <c r="S12" s="1288"/>
      <c r="T12" s="1288"/>
      <c r="U12" s="1288"/>
    </row>
    <row r="13" spans="1:29">
      <c r="J13" s="498"/>
      <c r="K13" s="498"/>
      <c r="L13" s="1229" t="s">
        <v>445</v>
      </c>
      <c r="M13" s="1229"/>
      <c r="N13" s="1229"/>
      <c r="O13" s="1229"/>
      <c r="P13" s="1229"/>
      <c r="Q13" s="1229"/>
      <c r="R13" s="1229"/>
      <c r="S13" s="1229"/>
      <c r="T13" s="1229"/>
      <c r="U13" s="1229"/>
      <c r="V13" s="1229"/>
      <c r="W13" s="1229" t="s">
        <v>446</v>
      </c>
    </row>
    <row r="14" spans="1:29" ht="14.25" customHeight="1">
      <c r="J14" s="498"/>
      <c r="K14" s="498"/>
      <c r="L14" s="1294" t="s">
        <v>91</v>
      </c>
      <c r="M14" s="1294" t="s">
        <v>603</v>
      </c>
      <c r="N14" s="629"/>
      <c r="O14" s="1295" t="s">
        <v>605</v>
      </c>
      <c r="P14" s="1296"/>
      <c r="Q14" s="1296"/>
      <c r="R14" s="1296"/>
      <c r="S14" s="1296"/>
      <c r="T14" s="1297"/>
      <c r="U14" s="1305" t="s">
        <v>339</v>
      </c>
      <c r="V14" s="1291" t="s">
        <v>274</v>
      </c>
      <c r="W14" s="1229"/>
    </row>
    <row r="15" spans="1:29" ht="14.25" customHeight="1">
      <c r="J15" s="498"/>
      <c r="K15" s="498"/>
      <c r="L15" s="1294"/>
      <c r="M15" s="1294"/>
      <c r="N15" s="630"/>
      <c r="O15" s="1300" t="s">
        <v>579</v>
      </c>
      <c r="P15" s="1298" t="s">
        <v>270</v>
      </c>
      <c r="Q15" s="1299"/>
      <c r="R15" s="1302" t="s">
        <v>616</v>
      </c>
      <c r="S15" s="1303"/>
      <c r="T15" s="1304"/>
      <c r="U15" s="1306"/>
      <c r="V15" s="1292"/>
      <c r="W15" s="1229"/>
    </row>
    <row r="16" spans="1:29" ht="33.75" customHeight="1">
      <c r="J16" s="498"/>
      <c r="K16" s="498"/>
      <c r="L16" s="1294"/>
      <c r="M16" s="1294"/>
      <c r="N16" s="631"/>
      <c r="O16" s="1301"/>
      <c r="P16" s="504" t="s">
        <v>580</v>
      </c>
      <c r="Q16" s="504" t="s">
        <v>6</v>
      </c>
      <c r="R16" s="505" t="s">
        <v>273</v>
      </c>
      <c r="S16" s="1289" t="s">
        <v>272</v>
      </c>
      <c r="T16" s="1290"/>
      <c r="U16" s="1307"/>
      <c r="V16" s="1293"/>
      <c r="W16" s="1229"/>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12">
        <f ca="1">OFFSET(S17,0,-1)+1</f>
        <v>7</v>
      </c>
      <c r="T17" s="1312"/>
      <c r="U17" s="616">
        <f ca="1">OFFSET(U17,0,-2)+1</f>
        <v>8</v>
      </c>
      <c r="V17" s="617">
        <f ca="1">OFFSET(V17,0,-1)</f>
        <v>8</v>
      </c>
      <c r="W17" s="616">
        <f ca="1">OFFSET(W17,0,-1)+1</f>
        <v>9</v>
      </c>
    </row>
    <row r="18" spans="1:29" ht="22.5">
      <c r="A18" s="1313">
        <v>1</v>
      </c>
      <c r="B18" s="812"/>
      <c r="C18" s="812"/>
      <c r="D18" s="812"/>
      <c r="E18" s="813"/>
      <c r="F18" s="814"/>
      <c r="G18" s="814"/>
      <c r="H18" s="814"/>
      <c r="I18" s="815"/>
      <c r="J18" s="810"/>
      <c r="K18" s="817"/>
      <c r="L18" s="561">
        <f>mergeValue(A18)</f>
        <v>1</v>
      </c>
      <c r="M18" s="609" t="s">
        <v>19</v>
      </c>
      <c r="N18" s="614"/>
      <c r="O18" s="1314"/>
      <c r="P18" s="1314"/>
      <c r="Q18" s="1314"/>
      <c r="R18" s="1314"/>
      <c r="S18" s="1314"/>
      <c r="T18" s="1314"/>
      <c r="U18" s="1314"/>
      <c r="V18" s="1314"/>
      <c r="W18" s="1130" t="s">
        <v>719</v>
      </c>
      <c r="Y18" s="557"/>
      <c r="Z18" s="557" t="str">
        <f t="shared" ref="Z18:Z31" si="0">IF(M18="","",M18 )</f>
        <v>Наименование тарифа</v>
      </c>
      <c r="AA18" s="557"/>
      <c r="AB18" s="557"/>
      <c r="AC18" s="557"/>
    </row>
    <row r="19" spans="1:29" ht="22.5">
      <c r="A19" s="1313"/>
      <c r="B19" s="1313">
        <v>1</v>
      </c>
      <c r="C19" s="812"/>
      <c r="D19" s="812"/>
      <c r="E19" s="814"/>
      <c r="F19" s="814"/>
      <c r="G19" s="814"/>
      <c r="H19" s="814"/>
      <c r="I19" s="809"/>
      <c r="J19" s="808"/>
      <c r="K19" s="811"/>
      <c r="L19" s="561" t="str">
        <f>mergeValue(A19) &amp;"."&amp; mergeValue(B19)</f>
        <v>1.1</v>
      </c>
      <c r="M19" s="515" t="s">
        <v>15</v>
      </c>
      <c r="N19" s="614"/>
      <c r="O19" s="1314"/>
      <c r="P19" s="1314"/>
      <c r="Q19" s="1314"/>
      <c r="R19" s="1314"/>
      <c r="S19" s="1314"/>
      <c r="T19" s="1314"/>
      <c r="U19" s="1314"/>
      <c r="V19" s="1314"/>
      <c r="W19" s="1130" t="s">
        <v>460</v>
      </c>
      <c r="Y19" s="557"/>
      <c r="Z19" s="557" t="str">
        <f t="shared" si="0"/>
        <v>Территория действия тарифа</v>
      </c>
      <c r="AA19" s="557"/>
      <c r="AB19" s="557"/>
      <c r="AC19" s="557"/>
    </row>
    <row r="20" spans="1:29" ht="22.5">
      <c r="A20" s="1313"/>
      <c r="B20" s="1313"/>
      <c r="C20" s="1313">
        <v>1</v>
      </c>
      <c r="D20" s="812"/>
      <c r="E20" s="814"/>
      <c r="F20" s="814"/>
      <c r="G20" s="814"/>
      <c r="H20" s="814"/>
      <c r="I20" s="816"/>
      <c r="J20" s="808"/>
      <c r="K20" s="811"/>
      <c r="L20" s="561" t="str">
        <f>mergeValue(A20) &amp;"."&amp; mergeValue(B20)&amp;"."&amp; mergeValue(C20)</f>
        <v>1.1.1</v>
      </c>
      <c r="M20" s="516" t="s">
        <v>7</v>
      </c>
      <c r="N20" s="614"/>
      <c r="O20" s="1314"/>
      <c r="P20" s="1314"/>
      <c r="Q20" s="1314"/>
      <c r="R20" s="1314"/>
      <c r="S20" s="1314"/>
      <c r="T20" s="1314"/>
      <c r="U20" s="1314"/>
      <c r="V20" s="1314"/>
      <c r="W20" s="1130" t="s">
        <v>601</v>
      </c>
      <c r="Y20" s="557"/>
      <c r="Z20" s="557" t="str">
        <f t="shared" si="0"/>
        <v xml:space="preserve">Наименование системы теплоснабжения </v>
      </c>
      <c r="AA20" s="557"/>
      <c r="AB20" s="557"/>
      <c r="AC20" s="557"/>
    </row>
    <row r="21" spans="1:29" ht="22.5">
      <c r="A21" s="1313"/>
      <c r="B21" s="1313"/>
      <c r="C21" s="1313"/>
      <c r="D21" s="1313">
        <v>1</v>
      </c>
      <c r="E21" s="814"/>
      <c r="F21" s="814"/>
      <c r="G21" s="814"/>
      <c r="H21" s="814"/>
      <c r="I21" s="816"/>
      <c r="J21" s="808"/>
      <c r="K21" s="811"/>
      <c r="L21" s="561" t="str">
        <f>mergeValue(A21) &amp;"."&amp; mergeValue(B21)&amp;"."&amp; mergeValue(C21)&amp;"."&amp; mergeValue(D21)</f>
        <v>1.1.1.1</v>
      </c>
      <c r="M21" s="517" t="s">
        <v>21</v>
      </c>
      <c r="N21" s="614"/>
      <c r="O21" s="1314"/>
      <c r="P21" s="1314"/>
      <c r="Q21" s="1314"/>
      <c r="R21" s="1314"/>
      <c r="S21" s="1314"/>
      <c r="T21" s="1314"/>
      <c r="U21" s="1314"/>
      <c r="V21" s="1314"/>
      <c r="W21" s="1130" t="s">
        <v>602</v>
      </c>
      <c r="Y21" s="557"/>
      <c r="Z21" s="557" t="str">
        <f t="shared" si="0"/>
        <v xml:space="preserve">Источник тепловой энергии  </v>
      </c>
      <c r="AA21" s="557"/>
      <c r="AB21" s="557"/>
      <c r="AC21" s="557"/>
    </row>
    <row r="22" spans="1:29" ht="78.75">
      <c r="A22" s="1313"/>
      <c r="B22" s="1313"/>
      <c r="C22" s="1313"/>
      <c r="D22" s="1313"/>
      <c r="E22" s="1313">
        <v>1</v>
      </c>
      <c r="F22" s="814"/>
      <c r="G22" s="814"/>
      <c r="H22" s="812">
        <v>1</v>
      </c>
      <c r="I22" s="1313">
        <v>1</v>
      </c>
      <c r="J22" s="814"/>
      <c r="K22" s="819"/>
      <c r="L22" s="561" t="str">
        <f>mergeValue(A22) &amp;"."&amp; mergeValue(B22)&amp;"."&amp; mergeValue(C22)&amp;"."&amp; mergeValue(D22)&amp;"."&amp; mergeValue(E22)</f>
        <v>1.1.1.1.1</v>
      </c>
      <c r="M22" s="523" t="s">
        <v>8</v>
      </c>
      <c r="N22" s="614"/>
      <c r="O22" s="1315"/>
      <c r="P22" s="1315"/>
      <c r="Q22" s="1315"/>
      <c r="R22" s="1315"/>
      <c r="S22" s="1315"/>
      <c r="T22" s="1315"/>
      <c r="U22" s="1315"/>
      <c r="V22" s="1315"/>
      <c r="W22" s="1130" t="s">
        <v>720</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13"/>
      <c r="B23" s="1313"/>
      <c r="C23" s="1313"/>
      <c r="D23" s="1313"/>
      <c r="E23" s="1313"/>
      <c r="F23" s="1313">
        <v>1</v>
      </c>
      <c r="G23" s="812"/>
      <c r="H23" s="812"/>
      <c r="I23" s="1313"/>
      <c r="J23" s="1313">
        <v>1</v>
      </c>
      <c r="K23" s="820"/>
      <c r="L23" s="561" t="str">
        <f>mergeValue(A23) &amp;"."&amp; mergeValue(B23)&amp;"."&amp; mergeValue(C23)&amp;"."&amp; mergeValue(D23)&amp;"."&amp; mergeValue(E23)&amp;"."&amp; mergeValue(F23)</f>
        <v>1.1.1.1.1.1</v>
      </c>
      <c r="M23" s="524" t="s">
        <v>9</v>
      </c>
      <c r="N23" s="614"/>
      <c r="O23" s="1316"/>
      <c r="P23" s="1317"/>
      <c r="Q23" s="1317"/>
      <c r="R23" s="1317"/>
      <c r="S23" s="1317"/>
      <c r="T23" s="1317"/>
      <c r="U23" s="1317"/>
      <c r="V23" s="1318"/>
      <c r="W23" s="1130" t="s">
        <v>721</v>
      </c>
      <c r="Y23" s="557"/>
      <c r="Z23" s="557" t="str">
        <f t="shared" si="0"/>
        <v>Группа потребителей</v>
      </c>
      <c r="AA23" s="557"/>
      <c r="AB23" s="557"/>
      <c r="AC23" s="557"/>
    </row>
    <row r="24" spans="1:29" ht="122.1" customHeight="1">
      <c r="A24" s="1313"/>
      <c r="B24" s="1313"/>
      <c r="C24" s="1313"/>
      <c r="D24" s="1313"/>
      <c r="E24" s="1313"/>
      <c r="F24" s="1313"/>
      <c r="G24" s="812">
        <v>1</v>
      </c>
      <c r="H24" s="812"/>
      <c r="I24" s="1313"/>
      <c r="J24" s="1313"/>
      <c r="K24" s="820">
        <v>1</v>
      </c>
      <c r="L24" s="561" t="str">
        <f>mergeValue(A24) &amp;"."&amp; mergeValue(B24)&amp;"."&amp; mergeValue(C24)&amp;"."&amp; mergeValue(D24)&amp;"."&amp; mergeValue(E24)&amp;"."&amp; mergeValue(F24)&amp;"."&amp; mergeValue(G24)</f>
        <v>1.1.1.1.1.1.1</v>
      </c>
      <c r="M24" s="1089"/>
      <c r="N24" s="614"/>
      <c r="O24" s="531"/>
      <c r="P24" s="531"/>
      <c r="Q24" s="1039"/>
      <c r="R24" s="1308"/>
      <c r="S24" s="1309" t="s">
        <v>83</v>
      </c>
      <c r="T24" s="1308"/>
      <c r="U24" s="1309" t="s">
        <v>84</v>
      </c>
      <c r="V24" s="531"/>
      <c r="W24" s="1283" t="s">
        <v>722</v>
      </c>
      <c r="X24" s="553" t="str">
        <f>strCheckDate(O25:V25)</f>
        <v/>
      </c>
      <c r="Y24" s="557"/>
      <c r="Z24" s="557" t="str">
        <f t="shared" si="0"/>
        <v/>
      </c>
      <c r="AA24" s="557"/>
      <c r="AB24" s="557"/>
      <c r="AC24" s="557"/>
    </row>
    <row r="25" spans="1:29" ht="11.25" hidden="1">
      <c r="A25" s="1313"/>
      <c r="B25" s="1313"/>
      <c r="C25" s="1313"/>
      <c r="D25" s="1313"/>
      <c r="E25" s="1313"/>
      <c r="F25" s="1313"/>
      <c r="G25" s="812"/>
      <c r="H25" s="812"/>
      <c r="I25" s="1313"/>
      <c r="J25" s="1313"/>
      <c r="K25" s="820"/>
      <c r="L25" s="568"/>
      <c r="M25" s="614"/>
      <c r="N25" s="614"/>
      <c r="O25" s="531"/>
      <c r="P25" s="531"/>
      <c r="Q25" s="552" t="str">
        <f>R24 &amp; "-" &amp; T24</f>
        <v>-</v>
      </c>
      <c r="R25" s="1308"/>
      <c r="S25" s="1309"/>
      <c r="T25" s="1308"/>
      <c r="U25" s="1309"/>
      <c r="V25" s="531"/>
      <c r="W25" s="1284"/>
      <c r="Y25" s="557"/>
      <c r="Z25" s="557" t="str">
        <f t="shared" si="0"/>
        <v/>
      </c>
      <c r="AA25" s="557"/>
      <c r="AB25" s="557"/>
      <c r="AC25" s="557"/>
    </row>
    <row r="26" spans="1:29" ht="15" customHeight="1">
      <c r="A26" s="1313"/>
      <c r="B26" s="1313"/>
      <c r="C26" s="1313"/>
      <c r="D26" s="1313"/>
      <c r="E26" s="1313"/>
      <c r="F26" s="1313"/>
      <c r="G26" s="814"/>
      <c r="H26" s="812"/>
      <c r="I26" s="1313"/>
      <c r="J26" s="1313"/>
      <c r="K26" s="819"/>
      <c r="L26" s="507"/>
      <c r="M26" s="526" t="s">
        <v>24</v>
      </c>
      <c r="N26" s="533"/>
      <c r="O26" s="533"/>
      <c r="P26" s="533"/>
      <c r="Q26" s="533"/>
      <c r="R26" s="533"/>
      <c r="S26" s="533"/>
      <c r="T26" s="533"/>
      <c r="U26" s="533"/>
      <c r="V26" s="529"/>
      <c r="W26" s="1285"/>
      <c r="Y26" s="557"/>
      <c r="Z26" s="557" t="str">
        <f t="shared" si="0"/>
        <v>Добавить вид теплоносителя (параметры теплоносителя)</v>
      </c>
      <c r="AA26" s="557"/>
      <c r="AB26" s="557"/>
      <c r="AC26" s="557"/>
    </row>
    <row r="27" spans="1:29" ht="15" customHeight="1">
      <c r="A27" s="1313"/>
      <c r="B27" s="1313"/>
      <c r="C27" s="1313"/>
      <c r="D27" s="1313"/>
      <c r="E27" s="1313"/>
      <c r="F27" s="814"/>
      <c r="G27" s="814"/>
      <c r="H27" s="812"/>
      <c r="I27" s="1313"/>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13"/>
      <c r="B28" s="1313"/>
      <c r="C28" s="1313"/>
      <c r="D28" s="1313"/>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13"/>
      <c r="B29" s="1313"/>
      <c r="C29" s="1313"/>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13"/>
      <c r="B30" s="1313"/>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13"/>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6" t="s">
        <v>723</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7" t="s">
        <v>471</v>
      </c>
      <c r="G2" s="1278"/>
      <c r="H2" s="1279"/>
      <c r="I2" s="756"/>
    </row>
    <row r="3" spans="1:20" ht="3" customHeight="1"/>
    <row r="4" spans="1:20" s="954" customFormat="1" ht="11.25">
      <c r="A4" s="960"/>
      <c r="B4" s="960"/>
      <c r="C4" s="960"/>
      <c r="D4" s="960"/>
      <c r="F4" s="1229" t="s">
        <v>445</v>
      </c>
      <c r="G4" s="1229"/>
      <c r="H4" s="1229"/>
      <c r="I4" s="1280"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80"/>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472</v>
      </c>
      <c r="H7" s="974" t="str">
        <f>IF(dateCh="","",dateCh)</f>
        <v>29.04.2019</v>
      </c>
      <c r="I7" s="766" t="s">
        <v>473</v>
      </c>
      <c r="J7" s="583"/>
      <c r="K7" s="960"/>
      <c r="L7" s="960"/>
      <c r="M7" s="960"/>
      <c r="N7" s="960"/>
      <c r="O7" s="960"/>
      <c r="P7" s="960"/>
      <c r="Q7" s="960"/>
      <c r="R7" s="960"/>
      <c r="S7" s="960"/>
      <c r="T7" s="960"/>
    </row>
    <row r="8" spans="1:20" s="954" customFormat="1" ht="45">
      <c r="A8" s="1281">
        <v>1</v>
      </c>
      <c r="B8" s="960"/>
      <c r="C8" s="960"/>
      <c r="D8" s="960"/>
      <c r="F8" s="976" t="str">
        <f>"2." &amp;mergeValue(A8)</f>
        <v>2.1</v>
      </c>
      <c r="G8" s="765" t="s">
        <v>474</v>
      </c>
      <c r="H8" s="974"/>
      <c r="I8" s="766" t="s">
        <v>569</v>
      </c>
      <c r="J8" s="583"/>
      <c r="K8" s="960"/>
      <c r="L8" s="960"/>
      <c r="M8" s="960"/>
      <c r="N8" s="960"/>
      <c r="O8" s="960"/>
      <c r="P8" s="960"/>
      <c r="Q8" s="960"/>
      <c r="R8" s="960"/>
      <c r="S8" s="960"/>
      <c r="T8" s="960"/>
    </row>
    <row r="9" spans="1:20" s="954" customFormat="1" ht="22.5">
      <c r="A9" s="1281"/>
      <c r="B9" s="960"/>
      <c r="C9" s="960"/>
      <c r="D9" s="960"/>
      <c r="F9" s="976" t="str">
        <f>"3." &amp;mergeValue(A9)</f>
        <v>3.1</v>
      </c>
      <c r="G9" s="765" t="s">
        <v>475</v>
      </c>
      <c r="H9" s="974"/>
      <c r="I9" s="766" t="s">
        <v>567</v>
      </c>
      <c r="J9" s="583"/>
      <c r="K9" s="960"/>
      <c r="L9" s="960"/>
      <c r="M9" s="960"/>
      <c r="N9" s="960"/>
      <c r="O9" s="960"/>
      <c r="P9" s="960"/>
      <c r="Q9" s="960"/>
      <c r="R9" s="960"/>
      <c r="S9" s="960"/>
      <c r="T9" s="960"/>
    </row>
    <row r="10" spans="1:20" s="954" customFormat="1" ht="22.5">
      <c r="A10" s="1281"/>
      <c r="B10" s="960"/>
      <c r="C10" s="960"/>
      <c r="D10" s="960"/>
      <c r="F10" s="976" t="str">
        <f>"4."&amp;mergeValue(A10)</f>
        <v>4.1</v>
      </c>
      <c r="G10" s="765" t="s">
        <v>476</v>
      </c>
      <c r="H10" s="978" t="s">
        <v>449</v>
      </c>
      <c r="I10" s="766"/>
      <c r="J10" s="583"/>
      <c r="K10" s="960"/>
      <c r="L10" s="960"/>
      <c r="M10" s="960"/>
      <c r="N10" s="960"/>
      <c r="O10" s="960"/>
      <c r="P10" s="960"/>
      <c r="Q10" s="960"/>
      <c r="R10" s="960"/>
      <c r="S10" s="960"/>
      <c r="T10" s="960"/>
    </row>
    <row r="11" spans="1:20" s="954" customFormat="1" ht="18.75">
      <c r="A11" s="1281"/>
      <c r="B11" s="1281">
        <v>1</v>
      </c>
      <c r="C11" s="970"/>
      <c r="D11" s="970"/>
      <c r="F11" s="976" t="str">
        <f>"4."&amp;mergeValue(A11) &amp;"."&amp;mergeValue(B11)</f>
        <v>4.1.1</v>
      </c>
      <c r="G11" s="777" t="s">
        <v>571</v>
      </c>
      <c r="H11" s="974" t="str">
        <f>IF(region_name="","",region_name)</f>
        <v>Ростовская область</v>
      </c>
      <c r="I11" s="766" t="s">
        <v>479</v>
      </c>
      <c r="J11" s="583"/>
      <c r="K11" s="960"/>
      <c r="L11" s="960"/>
      <c r="M11" s="960"/>
      <c r="N11" s="960"/>
      <c r="O11" s="960"/>
      <c r="P11" s="960"/>
      <c r="Q11" s="960"/>
      <c r="R11" s="960"/>
      <c r="S11" s="960"/>
      <c r="T11" s="960"/>
    </row>
    <row r="12" spans="1:20" s="954" customFormat="1" ht="22.5">
      <c r="A12" s="1281"/>
      <c r="B12" s="1281"/>
      <c r="C12" s="1281">
        <v>1</v>
      </c>
      <c r="D12" s="970"/>
      <c r="F12" s="976" t="str">
        <f>"4."&amp;mergeValue(A12) &amp;"."&amp;mergeValue(B12)&amp;"."&amp;mergeValue(C12)</f>
        <v>4.1.1.1</v>
      </c>
      <c r="G12" s="767" t="s">
        <v>477</v>
      </c>
      <c r="H12" s="974"/>
      <c r="I12" s="766" t="s">
        <v>480</v>
      </c>
      <c r="J12" s="583"/>
      <c r="K12" s="960"/>
      <c r="L12" s="960"/>
      <c r="M12" s="960"/>
      <c r="N12" s="960"/>
      <c r="O12" s="960"/>
      <c r="P12" s="960"/>
      <c r="Q12" s="960"/>
      <c r="R12" s="960"/>
      <c r="S12" s="960"/>
      <c r="T12" s="960"/>
    </row>
    <row r="13" spans="1:20" s="954" customFormat="1" ht="39" customHeight="1">
      <c r="A13" s="1281"/>
      <c r="B13" s="1281"/>
      <c r="C13" s="1281"/>
      <c r="D13" s="970">
        <v>1</v>
      </c>
      <c r="F13" s="976" t="str">
        <f>"4."&amp;mergeValue(A13) &amp;"."&amp;mergeValue(B13)&amp;"."&amp;mergeValue(C13)&amp;"."&amp;mergeValue(D13)</f>
        <v>4.1.1.1.1</v>
      </c>
      <c r="G13" s="768" t="s">
        <v>478</v>
      </c>
      <c r="H13" s="974"/>
      <c r="I13" s="1282" t="s">
        <v>570</v>
      </c>
      <c r="J13" s="583"/>
      <c r="K13" s="960"/>
      <c r="L13" s="960"/>
      <c r="M13" s="960"/>
      <c r="N13" s="960"/>
      <c r="O13" s="960"/>
      <c r="P13" s="960"/>
      <c r="Q13" s="960"/>
      <c r="R13" s="960"/>
      <c r="S13" s="960"/>
      <c r="T13" s="960"/>
    </row>
    <row r="14" spans="1:20" s="954" customFormat="1" ht="18.75">
      <c r="A14" s="1281"/>
      <c r="B14" s="1281"/>
      <c r="C14" s="1281"/>
      <c r="D14" s="970"/>
      <c r="F14" s="769"/>
      <c r="G14" s="947" t="s">
        <v>4</v>
      </c>
      <c r="H14" s="592"/>
      <c r="I14" s="1282"/>
      <c r="J14" s="583"/>
      <c r="K14" s="960"/>
      <c r="L14" s="960"/>
      <c r="M14" s="960"/>
      <c r="N14" s="960"/>
      <c r="O14" s="960"/>
      <c r="P14" s="960"/>
      <c r="Q14" s="960"/>
      <c r="R14" s="960"/>
      <c r="S14" s="960"/>
      <c r="T14" s="960"/>
    </row>
    <row r="15" spans="1:20" s="954" customFormat="1" ht="18.75">
      <c r="A15" s="1281"/>
      <c r="B15" s="1281"/>
      <c r="C15" s="970"/>
      <c r="D15" s="970"/>
      <c r="F15" s="602"/>
      <c r="G15" s="545" t="s">
        <v>401</v>
      </c>
      <c r="H15" s="603"/>
      <c r="I15" s="604"/>
      <c r="J15" s="583"/>
      <c r="K15" s="960"/>
      <c r="L15" s="960"/>
      <c r="M15" s="960"/>
      <c r="N15" s="960"/>
      <c r="O15" s="960"/>
      <c r="P15" s="960"/>
      <c r="Q15" s="960"/>
      <c r="R15" s="960"/>
      <c r="S15" s="960"/>
      <c r="T15" s="960"/>
    </row>
    <row r="16" spans="1:20" s="954" customFormat="1" ht="18.75">
      <c r="A16" s="1281"/>
      <c r="B16" s="960"/>
      <c r="C16" s="960"/>
      <c r="D16" s="960"/>
      <c r="F16" s="769"/>
      <c r="G16" s="695" t="s">
        <v>484</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483</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6" t="s">
        <v>572</v>
      </c>
      <c r="H19" s="1276"/>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310" t="s">
        <v>718</v>
      </c>
      <c r="M5" s="1310"/>
      <c r="N5" s="1310"/>
      <c r="O5" s="1310"/>
      <c r="P5" s="1310"/>
      <c r="Q5" s="1310"/>
      <c r="R5" s="1310"/>
      <c r="S5" s="1310"/>
      <c r="T5" s="1310"/>
      <c r="U5" s="632"/>
    </row>
    <row r="6" spans="1:34" ht="3" customHeight="1">
      <c r="J6" s="942"/>
      <c r="K6" s="942"/>
      <c r="L6" s="938"/>
      <c r="M6" s="938"/>
      <c r="N6" s="938"/>
      <c r="O6" s="717"/>
      <c r="P6" s="717"/>
      <c r="Q6" s="717"/>
      <c r="R6" s="717"/>
      <c r="S6" s="717"/>
      <c r="T6" s="717"/>
      <c r="U6" s="717"/>
      <c r="V6" s="945"/>
    </row>
    <row r="7" spans="1:34"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729"/>
      <c r="V8" s="729"/>
      <c r="W8" s="488"/>
      <c r="X8" s="960"/>
      <c r="Y8" s="960"/>
      <c r="Z8" s="960"/>
      <c r="AA8" s="960"/>
      <c r="AB8" s="960"/>
      <c r="AC8" s="960"/>
      <c r="AD8" s="960"/>
      <c r="AE8" s="960"/>
      <c r="AF8" s="960"/>
      <c r="AG8" s="960"/>
      <c r="AH8" s="960"/>
    </row>
    <row r="9" spans="1:34"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729"/>
      <c r="V9" s="729"/>
      <c r="W9" s="488"/>
      <c r="X9" s="960"/>
      <c r="Y9" s="960"/>
      <c r="Z9" s="960"/>
      <c r="AA9" s="960"/>
      <c r="AB9" s="960"/>
      <c r="AC9" s="960"/>
      <c r="AD9" s="960"/>
      <c r="AE9" s="960"/>
      <c r="AF9" s="960"/>
      <c r="AG9" s="960"/>
      <c r="AH9" s="960"/>
    </row>
    <row r="10" spans="1:34"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34" s="954" customFormat="1" ht="11.25" hidden="1">
      <c r="A11" s="960"/>
      <c r="B11" s="960"/>
      <c r="C11" s="960"/>
      <c r="D11" s="960"/>
      <c r="E11" s="960"/>
      <c r="F11" s="960"/>
      <c r="G11" s="960"/>
      <c r="H11" s="960"/>
      <c r="L11" s="1311"/>
      <c r="M11" s="1311"/>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8"/>
      <c r="P12" s="1288"/>
      <c r="Q12" s="1288"/>
      <c r="R12" s="1288"/>
      <c r="S12" s="1288"/>
      <c r="T12" s="1288"/>
      <c r="U12" s="1288"/>
    </row>
    <row r="13" spans="1:34">
      <c r="J13" s="942"/>
      <c r="K13" s="942"/>
      <c r="L13" s="1229" t="s">
        <v>445</v>
      </c>
      <c r="M13" s="1229"/>
      <c r="N13" s="1229"/>
      <c r="O13" s="1229"/>
      <c r="P13" s="1229"/>
      <c r="Q13" s="1229"/>
      <c r="R13" s="1229"/>
      <c r="S13" s="1229"/>
      <c r="T13" s="1229"/>
      <c r="U13" s="1229"/>
      <c r="V13" s="1229"/>
      <c r="W13" s="1229" t="s">
        <v>446</v>
      </c>
    </row>
    <row r="14" spans="1:34" ht="14.25" customHeight="1">
      <c r="J14" s="942"/>
      <c r="K14" s="942"/>
      <c r="L14" s="1294" t="s">
        <v>91</v>
      </c>
      <c r="M14" s="1294" t="s">
        <v>603</v>
      </c>
      <c r="N14" s="629"/>
      <c r="O14" s="1295" t="s">
        <v>605</v>
      </c>
      <c r="P14" s="1296"/>
      <c r="Q14" s="1296"/>
      <c r="R14" s="1296"/>
      <c r="S14" s="1296"/>
      <c r="T14" s="1297"/>
      <c r="U14" s="1305" t="s">
        <v>339</v>
      </c>
      <c r="V14" s="1291" t="s">
        <v>274</v>
      </c>
      <c r="W14" s="1229"/>
    </row>
    <row r="15" spans="1:34" ht="14.25" customHeight="1">
      <c r="J15" s="942"/>
      <c r="K15" s="942"/>
      <c r="L15" s="1294"/>
      <c r="M15" s="1294"/>
      <c r="N15" s="630"/>
      <c r="O15" s="1300" t="s">
        <v>579</v>
      </c>
      <c r="P15" s="1298" t="s">
        <v>270</v>
      </c>
      <c r="Q15" s="1299"/>
      <c r="R15" s="1302" t="s">
        <v>616</v>
      </c>
      <c r="S15" s="1303"/>
      <c r="T15" s="1304"/>
      <c r="U15" s="1306"/>
      <c r="V15" s="1292"/>
      <c r="W15" s="1229"/>
    </row>
    <row r="16" spans="1:34" ht="33.75" customHeight="1">
      <c r="J16" s="942"/>
      <c r="K16" s="942"/>
      <c r="L16" s="1294"/>
      <c r="M16" s="1294"/>
      <c r="N16" s="631"/>
      <c r="O16" s="1301"/>
      <c r="P16" s="718" t="s">
        <v>580</v>
      </c>
      <c r="Q16" s="718" t="s">
        <v>6</v>
      </c>
      <c r="R16" s="975" t="s">
        <v>273</v>
      </c>
      <c r="S16" s="1289" t="s">
        <v>272</v>
      </c>
      <c r="T16" s="1290"/>
      <c r="U16" s="1307"/>
      <c r="V16" s="1293"/>
      <c r="W16" s="1229"/>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12">
        <f ca="1">OFFSET(S17,0,-1)+1</f>
        <v>7</v>
      </c>
      <c r="T17" s="1312"/>
      <c r="U17" s="972">
        <f ca="1">OFFSET(U17,0,-2)+1</f>
        <v>8</v>
      </c>
      <c r="V17" s="617">
        <f ca="1">OFFSET(V17,0,-1)</f>
        <v>8</v>
      </c>
      <c r="W17" s="972">
        <f ca="1">OFFSET(W17,0,-1)+1</f>
        <v>9</v>
      </c>
    </row>
    <row r="18" spans="1:36" ht="22.5">
      <c r="A18" s="1313">
        <v>1</v>
      </c>
      <c r="B18" s="962"/>
      <c r="C18" s="962"/>
      <c r="D18" s="962"/>
      <c r="E18" s="928"/>
      <c r="F18" s="973"/>
      <c r="G18" s="973"/>
      <c r="H18" s="973"/>
      <c r="I18" s="930"/>
      <c r="J18" s="926"/>
      <c r="K18" s="910"/>
      <c r="L18" s="977">
        <f>mergeValue(A18)</f>
        <v>1</v>
      </c>
      <c r="M18" s="609" t="s">
        <v>19</v>
      </c>
      <c r="N18" s="614"/>
      <c r="O18" s="1314"/>
      <c r="P18" s="1314"/>
      <c r="Q18" s="1314"/>
      <c r="R18" s="1314"/>
      <c r="S18" s="1314"/>
      <c r="T18" s="1314"/>
      <c r="U18" s="1314"/>
      <c r="V18" s="1314"/>
      <c r="W18" s="1130" t="s">
        <v>719</v>
      </c>
      <c r="Y18" s="776"/>
      <c r="Z18" s="776" t="str">
        <f t="shared" ref="Z18:Z31" si="0">IF(M18="","",M18 )</f>
        <v>Наименование тарифа</v>
      </c>
      <c r="AA18" s="776"/>
      <c r="AB18" s="776"/>
      <c r="AC18" s="776"/>
      <c r="AI18" s="955"/>
      <c r="AJ18" s="955"/>
    </row>
    <row r="19" spans="1:36" ht="22.5">
      <c r="A19" s="1313"/>
      <c r="B19" s="1313">
        <v>1</v>
      </c>
      <c r="C19" s="962"/>
      <c r="D19" s="962"/>
      <c r="E19" s="973"/>
      <c r="F19" s="973"/>
      <c r="G19" s="973"/>
      <c r="H19" s="973"/>
      <c r="I19" s="968"/>
      <c r="J19" s="901"/>
      <c r="K19" s="904"/>
      <c r="L19" s="977" t="str">
        <f>mergeValue(A19) &amp;"."&amp; mergeValue(B19)</f>
        <v>1.1</v>
      </c>
      <c r="M19" s="657" t="s">
        <v>15</v>
      </c>
      <c r="N19" s="614"/>
      <c r="O19" s="1314"/>
      <c r="P19" s="1314"/>
      <c r="Q19" s="1314"/>
      <c r="R19" s="1314"/>
      <c r="S19" s="1314"/>
      <c r="T19" s="1314"/>
      <c r="U19" s="1314"/>
      <c r="V19" s="1314"/>
      <c r="W19" s="1130" t="s">
        <v>460</v>
      </c>
      <c r="Y19" s="776"/>
      <c r="Z19" s="776" t="str">
        <f t="shared" si="0"/>
        <v>Территория действия тарифа</v>
      </c>
      <c r="AA19" s="776"/>
      <c r="AB19" s="776"/>
      <c r="AC19" s="776"/>
      <c r="AI19" s="955"/>
      <c r="AJ19" s="955"/>
    </row>
    <row r="20" spans="1:36" ht="22.5">
      <c r="A20" s="1313"/>
      <c r="B20" s="1313"/>
      <c r="C20" s="1313">
        <v>1</v>
      </c>
      <c r="D20" s="962"/>
      <c r="E20" s="973"/>
      <c r="F20" s="973"/>
      <c r="G20" s="973"/>
      <c r="H20" s="973"/>
      <c r="I20" s="909"/>
      <c r="J20" s="901"/>
      <c r="K20" s="904"/>
      <c r="L20" s="977" t="str">
        <f>mergeValue(A20) &amp;"."&amp; mergeValue(B20)&amp;"."&amp; mergeValue(C20)</f>
        <v>1.1.1</v>
      </c>
      <c r="M20" s="658" t="s">
        <v>7</v>
      </c>
      <c r="N20" s="614"/>
      <c r="O20" s="1314"/>
      <c r="P20" s="1314"/>
      <c r="Q20" s="1314"/>
      <c r="R20" s="1314"/>
      <c r="S20" s="1314"/>
      <c r="T20" s="1314"/>
      <c r="U20" s="1314"/>
      <c r="V20" s="1314"/>
      <c r="W20" s="1130" t="s">
        <v>601</v>
      </c>
      <c r="Y20" s="776"/>
      <c r="Z20" s="776" t="str">
        <f t="shared" si="0"/>
        <v xml:space="preserve">Наименование системы теплоснабжения </v>
      </c>
      <c r="AA20" s="776"/>
      <c r="AB20" s="776"/>
      <c r="AC20" s="776"/>
      <c r="AI20" s="955"/>
      <c r="AJ20" s="955"/>
    </row>
    <row r="21" spans="1:36" ht="22.5">
      <c r="A21" s="1313"/>
      <c r="B21" s="1313"/>
      <c r="C21" s="1313"/>
      <c r="D21" s="1313">
        <v>1</v>
      </c>
      <c r="E21" s="973"/>
      <c r="F21" s="973"/>
      <c r="G21" s="973"/>
      <c r="H21" s="973"/>
      <c r="I21" s="909"/>
      <c r="J21" s="901"/>
      <c r="K21" s="904"/>
      <c r="L21" s="977" t="str">
        <f>mergeValue(A21) &amp;"."&amp; mergeValue(B21)&amp;"."&amp; mergeValue(C21)&amp;"."&amp; mergeValue(D21)</f>
        <v>1.1.1.1</v>
      </c>
      <c r="M21" s="659" t="s">
        <v>21</v>
      </c>
      <c r="N21" s="614"/>
      <c r="O21" s="1314"/>
      <c r="P21" s="1314"/>
      <c r="Q21" s="1314"/>
      <c r="R21" s="1314"/>
      <c r="S21" s="1314"/>
      <c r="T21" s="1314"/>
      <c r="U21" s="1314"/>
      <c r="V21" s="1314"/>
      <c r="W21" s="1130" t="s">
        <v>602</v>
      </c>
      <c r="Y21" s="776"/>
      <c r="Z21" s="776" t="str">
        <f t="shared" si="0"/>
        <v xml:space="preserve">Источник тепловой энергии  </v>
      </c>
      <c r="AA21" s="776"/>
      <c r="AB21" s="776"/>
      <c r="AC21" s="776"/>
      <c r="AI21" s="955"/>
      <c r="AJ21" s="955"/>
    </row>
    <row r="22" spans="1:36" ht="78.75">
      <c r="A22" s="1313"/>
      <c r="B22" s="1313"/>
      <c r="C22" s="1313"/>
      <c r="D22" s="1313"/>
      <c r="E22" s="1313">
        <v>1</v>
      </c>
      <c r="F22" s="973"/>
      <c r="G22" s="973"/>
      <c r="H22" s="962">
        <v>1</v>
      </c>
      <c r="I22" s="1313">
        <v>1</v>
      </c>
      <c r="J22" s="973"/>
      <c r="K22" s="912"/>
      <c r="L22" s="977" t="str">
        <f>mergeValue(A22) &amp;"."&amp; mergeValue(B22)&amp;"."&amp; mergeValue(C22)&amp;"."&amp; mergeValue(D22)&amp;"."&amp; mergeValue(E22)</f>
        <v>1.1.1.1.1</v>
      </c>
      <c r="M22" s="523" t="s">
        <v>8</v>
      </c>
      <c r="N22" s="614"/>
      <c r="O22" s="1315"/>
      <c r="P22" s="1315"/>
      <c r="Q22" s="1315"/>
      <c r="R22" s="1315"/>
      <c r="S22" s="1315"/>
      <c r="T22" s="1315"/>
      <c r="U22" s="1315"/>
      <c r="V22" s="1315"/>
      <c r="W22" s="1130" t="s">
        <v>720</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13"/>
      <c r="B23" s="1313"/>
      <c r="C23" s="1313"/>
      <c r="D23" s="1313"/>
      <c r="E23" s="1313"/>
      <c r="F23" s="1313">
        <v>1</v>
      </c>
      <c r="G23" s="962"/>
      <c r="H23" s="962"/>
      <c r="I23" s="1313"/>
      <c r="J23" s="1313">
        <v>1</v>
      </c>
      <c r="K23" s="913"/>
      <c r="L23" s="977" t="str">
        <f>mergeValue(A23) &amp;"."&amp; mergeValue(B23)&amp;"."&amp; mergeValue(C23)&amp;"."&amp; mergeValue(D23)&amp;"."&amp; mergeValue(E23)&amp;"."&amp; mergeValue(F23)</f>
        <v>1.1.1.1.1.1</v>
      </c>
      <c r="M23" s="524" t="s">
        <v>9</v>
      </c>
      <c r="N23" s="614"/>
      <c r="O23" s="1316"/>
      <c r="P23" s="1317"/>
      <c r="Q23" s="1317"/>
      <c r="R23" s="1317"/>
      <c r="S23" s="1317"/>
      <c r="T23" s="1317"/>
      <c r="U23" s="1317"/>
      <c r="V23" s="1318"/>
      <c r="W23" s="1130" t="s">
        <v>721</v>
      </c>
      <c r="Y23" s="776"/>
      <c r="Z23" s="776" t="str">
        <f t="shared" si="0"/>
        <v>Группа потребителей</v>
      </c>
      <c r="AA23" s="776"/>
      <c r="AB23" s="776"/>
      <c r="AC23" s="776"/>
      <c r="AI23" s="955"/>
      <c r="AJ23" s="955"/>
    </row>
    <row r="24" spans="1:36" ht="122.1" customHeight="1">
      <c r="A24" s="1313"/>
      <c r="B24" s="1313"/>
      <c r="C24" s="1313"/>
      <c r="D24" s="1313"/>
      <c r="E24" s="1313"/>
      <c r="F24" s="1313"/>
      <c r="G24" s="962">
        <v>1</v>
      </c>
      <c r="H24" s="962"/>
      <c r="I24" s="1313"/>
      <c r="J24" s="1313"/>
      <c r="K24" s="913">
        <v>1</v>
      </c>
      <c r="L24" s="977" t="str">
        <f>mergeValue(A24) &amp;"."&amp; mergeValue(B24)&amp;"."&amp; mergeValue(C24)&amp;"."&amp; mergeValue(D24)&amp;"."&amp; mergeValue(E24)&amp;"."&amp; mergeValue(F24)&amp;"."&amp; mergeValue(G24)</f>
        <v>1.1.1.1.1.1.1</v>
      </c>
      <c r="M24" s="1089"/>
      <c r="N24" s="614"/>
      <c r="O24" s="725"/>
      <c r="P24" s="725"/>
      <c r="Q24" s="1039"/>
      <c r="R24" s="1308"/>
      <c r="S24" s="1309" t="s">
        <v>83</v>
      </c>
      <c r="T24" s="1308"/>
      <c r="U24" s="1309" t="s">
        <v>84</v>
      </c>
      <c r="V24" s="725"/>
      <c r="W24" s="1283" t="s">
        <v>722</v>
      </c>
      <c r="X24" s="955" t="str">
        <f>strCheckDate(O25:V25)</f>
        <v/>
      </c>
      <c r="Y24" s="776"/>
      <c r="Z24" s="776" t="str">
        <f t="shared" si="0"/>
        <v/>
      </c>
      <c r="AA24" s="776"/>
      <c r="AB24" s="776"/>
      <c r="AC24" s="776"/>
      <c r="AI24" s="955"/>
      <c r="AJ24" s="955"/>
    </row>
    <row r="25" spans="1:36" ht="11.25" hidden="1">
      <c r="A25" s="1313"/>
      <c r="B25" s="1313"/>
      <c r="C25" s="1313"/>
      <c r="D25" s="1313"/>
      <c r="E25" s="1313"/>
      <c r="F25" s="1313"/>
      <c r="G25" s="962"/>
      <c r="H25" s="962"/>
      <c r="I25" s="1313"/>
      <c r="J25" s="1313"/>
      <c r="K25" s="913"/>
      <c r="L25" s="751"/>
      <c r="M25" s="614"/>
      <c r="N25" s="614"/>
      <c r="O25" s="725"/>
      <c r="P25" s="725"/>
      <c r="Q25" s="731" t="str">
        <f>R24 &amp; "-" &amp; T24</f>
        <v>-</v>
      </c>
      <c r="R25" s="1308"/>
      <c r="S25" s="1309"/>
      <c r="T25" s="1308"/>
      <c r="U25" s="1309"/>
      <c r="V25" s="725"/>
      <c r="W25" s="1284"/>
      <c r="Y25" s="776"/>
      <c r="Z25" s="776" t="str">
        <f t="shared" si="0"/>
        <v/>
      </c>
      <c r="AA25" s="776"/>
      <c r="AB25" s="776"/>
      <c r="AC25" s="776"/>
      <c r="AI25" s="955"/>
      <c r="AJ25" s="955"/>
    </row>
    <row r="26" spans="1:36" ht="15" customHeight="1">
      <c r="A26" s="1313"/>
      <c r="B26" s="1313"/>
      <c r="C26" s="1313"/>
      <c r="D26" s="1313"/>
      <c r="E26" s="1313"/>
      <c r="F26" s="1313"/>
      <c r="G26" s="973"/>
      <c r="H26" s="962"/>
      <c r="I26" s="1313"/>
      <c r="J26" s="1313"/>
      <c r="K26" s="912"/>
      <c r="L26" s="653"/>
      <c r="M26" s="526" t="s">
        <v>24</v>
      </c>
      <c r="N26" s="953"/>
      <c r="O26" s="953"/>
      <c r="P26" s="953"/>
      <c r="Q26" s="953"/>
      <c r="R26" s="953"/>
      <c r="S26" s="953"/>
      <c r="T26" s="953"/>
      <c r="U26" s="953"/>
      <c r="V26" s="724"/>
      <c r="W26" s="1285"/>
      <c r="Y26" s="776"/>
      <c r="Z26" s="776" t="str">
        <f t="shared" si="0"/>
        <v>Добавить вид теплоносителя (параметры теплоносителя)</v>
      </c>
      <c r="AA26" s="776"/>
      <c r="AB26" s="776"/>
      <c r="AC26" s="776"/>
      <c r="AI26" s="955"/>
      <c r="AJ26" s="955"/>
    </row>
    <row r="27" spans="1:36" ht="15" customHeight="1">
      <c r="A27" s="1313"/>
      <c r="B27" s="1313"/>
      <c r="C27" s="1313"/>
      <c r="D27" s="1313"/>
      <c r="E27" s="1313"/>
      <c r="F27" s="973"/>
      <c r="G27" s="973"/>
      <c r="H27" s="962"/>
      <c r="I27" s="1313"/>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13"/>
      <c r="B28" s="1313"/>
      <c r="C28" s="1313"/>
      <c r="D28" s="1313"/>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313"/>
      <c r="B29" s="1313"/>
      <c r="C29" s="1313"/>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313"/>
      <c r="B30" s="1313"/>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313"/>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1"/>
      <c r="M32" s="698" t="s">
        <v>308</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6" t="s">
        <v>723</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7" t="s">
        <v>471</v>
      </c>
      <c r="G2" s="1278"/>
      <c r="H2" s="1279"/>
      <c r="I2" s="608"/>
    </row>
    <row r="3" spans="1:20" ht="3" customHeight="1"/>
    <row r="4" spans="1:20" s="538" customFormat="1" ht="11.25">
      <c r="A4" s="558"/>
      <c r="B4" s="558"/>
      <c r="C4" s="558"/>
      <c r="D4" s="558"/>
      <c r="F4" s="1229" t="s">
        <v>445</v>
      </c>
      <c r="G4" s="1229"/>
      <c r="H4" s="1229"/>
      <c r="I4" s="128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8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472</v>
      </c>
      <c r="H7" s="572" t="str">
        <f>IF(dateCh="","",dateCh)</f>
        <v>29.04.2019</v>
      </c>
      <c r="I7" s="549" t="s">
        <v>473</v>
      </c>
      <c r="J7" s="583"/>
      <c r="K7" s="558"/>
      <c r="L7" s="558"/>
      <c r="M7" s="558"/>
      <c r="N7" s="558"/>
      <c r="O7" s="558"/>
      <c r="P7" s="558"/>
      <c r="Q7" s="558"/>
      <c r="R7" s="558"/>
      <c r="S7" s="558"/>
      <c r="T7" s="558"/>
    </row>
    <row r="8" spans="1:20" s="538" customFormat="1" ht="45">
      <c r="A8" s="1281">
        <v>1</v>
      </c>
      <c r="B8" s="558"/>
      <c r="C8" s="558"/>
      <c r="D8" s="558"/>
      <c r="F8" s="584" t="str">
        <f>"2." &amp;mergeValue(A8)</f>
        <v>2.1</v>
      </c>
      <c r="G8" s="600" t="s">
        <v>474</v>
      </c>
      <c r="H8" s="572"/>
      <c r="I8" s="549" t="s">
        <v>569</v>
      </c>
      <c r="J8" s="583"/>
      <c r="K8" s="558"/>
      <c r="L8" s="558"/>
      <c r="M8" s="558"/>
      <c r="N8" s="558"/>
      <c r="O8" s="558"/>
      <c r="P8" s="558"/>
      <c r="Q8" s="558"/>
      <c r="R8" s="558"/>
      <c r="S8" s="558"/>
      <c r="T8" s="558"/>
    </row>
    <row r="9" spans="1:20" s="538" customFormat="1" ht="22.5">
      <c r="A9" s="1281"/>
      <c r="B9" s="558"/>
      <c r="C9" s="558"/>
      <c r="D9" s="558"/>
      <c r="F9" s="584" t="str">
        <f>"3." &amp;mergeValue(A9)</f>
        <v>3.1</v>
      </c>
      <c r="G9" s="600" t="s">
        <v>475</v>
      </c>
      <c r="H9" s="572"/>
      <c r="I9" s="549" t="s">
        <v>567</v>
      </c>
      <c r="J9" s="583"/>
      <c r="K9" s="558"/>
      <c r="L9" s="558"/>
      <c r="M9" s="558"/>
      <c r="N9" s="558"/>
      <c r="O9" s="558"/>
      <c r="P9" s="558"/>
      <c r="Q9" s="558"/>
      <c r="R9" s="558"/>
      <c r="S9" s="558"/>
      <c r="T9" s="558"/>
    </row>
    <row r="10" spans="1:20" s="538" customFormat="1" ht="22.5">
      <c r="A10" s="1281"/>
      <c r="B10" s="558"/>
      <c r="C10" s="558"/>
      <c r="D10" s="558"/>
      <c r="F10" s="584" t="str">
        <f>"4."&amp;mergeValue(A10)</f>
        <v>4.1</v>
      </c>
      <c r="G10" s="600" t="s">
        <v>476</v>
      </c>
      <c r="H10" s="573" t="s">
        <v>449</v>
      </c>
      <c r="I10" s="549"/>
      <c r="J10" s="583"/>
      <c r="K10" s="558"/>
      <c r="L10" s="558"/>
      <c r="M10" s="558"/>
      <c r="N10" s="558"/>
      <c r="O10" s="558"/>
      <c r="P10" s="558"/>
      <c r="Q10" s="558"/>
      <c r="R10" s="558"/>
      <c r="S10" s="558"/>
      <c r="T10" s="558"/>
    </row>
    <row r="11" spans="1:20" s="538" customFormat="1" ht="18.75">
      <c r="A11" s="1281"/>
      <c r="B11" s="1281">
        <v>1</v>
      </c>
      <c r="C11" s="591"/>
      <c r="D11" s="591"/>
      <c r="F11" s="584" t="str">
        <f>"4."&amp;mergeValue(A11) &amp;"."&amp;mergeValue(B11)</f>
        <v>4.1.1</v>
      </c>
      <c r="G11" s="579" t="s">
        <v>571</v>
      </c>
      <c r="H11" s="572" t="str">
        <f>IF(region_name="","",region_name)</f>
        <v>Ростовская область</v>
      </c>
      <c r="I11" s="549" t="s">
        <v>479</v>
      </c>
      <c r="J11" s="583"/>
      <c r="K11" s="558"/>
      <c r="L11" s="558"/>
      <c r="M11" s="558"/>
      <c r="N11" s="558"/>
      <c r="O11" s="558"/>
      <c r="P11" s="558"/>
      <c r="Q11" s="558"/>
      <c r="R11" s="558"/>
      <c r="S11" s="558"/>
      <c r="T11" s="558"/>
    </row>
    <row r="12" spans="1:20" s="538" customFormat="1" ht="22.5">
      <c r="A12" s="1281"/>
      <c r="B12" s="1281"/>
      <c r="C12" s="1281">
        <v>1</v>
      </c>
      <c r="D12" s="591"/>
      <c r="F12" s="584" t="str">
        <f>"4."&amp;mergeValue(A12) &amp;"."&amp;mergeValue(B12)&amp;"."&amp;mergeValue(C12)</f>
        <v>4.1.1.1</v>
      </c>
      <c r="G12" s="590" t="s">
        <v>477</v>
      </c>
      <c r="H12" s="572"/>
      <c r="I12" s="549" t="s">
        <v>480</v>
      </c>
      <c r="J12" s="583"/>
      <c r="K12" s="558"/>
      <c r="L12" s="558"/>
      <c r="M12" s="558"/>
      <c r="N12" s="558"/>
      <c r="O12" s="558"/>
      <c r="P12" s="558"/>
      <c r="Q12" s="558"/>
      <c r="R12" s="558"/>
      <c r="S12" s="558"/>
      <c r="T12" s="558"/>
    </row>
    <row r="13" spans="1:20" s="538" customFormat="1" ht="39" customHeight="1">
      <c r="A13" s="1281"/>
      <c r="B13" s="1281"/>
      <c r="C13" s="1281"/>
      <c r="D13" s="591">
        <v>1</v>
      </c>
      <c r="F13" s="584" t="str">
        <f>"4."&amp;mergeValue(A13) &amp;"."&amp;mergeValue(B13)&amp;"."&amp;mergeValue(C13)&amp;"."&amp;mergeValue(D13)</f>
        <v>4.1.1.1.1</v>
      </c>
      <c r="G13" s="601" t="s">
        <v>478</v>
      </c>
      <c r="H13" s="572"/>
      <c r="I13" s="1282" t="s">
        <v>570</v>
      </c>
      <c r="J13" s="583"/>
      <c r="K13" s="558"/>
      <c r="L13" s="558"/>
      <c r="M13" s="558"/>
      <c r="N13" s="558"/>
      <c r="O13" s="558"/>
      <c r="P13" s="558"/>
      <c r="Q13" s="558"/>
      <c r="R13" s="558"/>
      <c r="S13" s="558"/>
      <c r="T13" s="558"/>
    </row>
    <row r="14" spans="1:20" s="538" customFormat="1" ht="18.75">
      <c r="A14" s="1281"/>
      <c r="B14" s="1281"/>
      <c r="C14" s="1281"/>
      <c r="D14" s="591"/>
      <c r="F14" s="587"/>
      <c r="G14" s="519" t="s">
        <v>4</v>
      </c>
      <c r="H14" s="592"/>
      <c r="I14" s="1282"/>
      <c r="J14" s="583"/>
      <c r="K14" s="558"/>
      <c r="L14" s="558"/>
      <c r="M14" s="558"/>
      <c r="N14" s="558"/>
      <c r="O14" s="558"/>
      <c r="P14" s="558"/>
      <c r="Q14" s="558"/>
      <c r="R14" s="558"/>
      <c r="S14" s="558"/>
      <c r="T14" s="558"/>
    </row>
    <row r="15" spans="1:20" s="538" customFormat="1" ht="18.75">
      <c r="A15" s="1281"/>
      <c r="B15" s="1281"/>
      <c r="C15" s="591"/>
      <c r="D15" s="591"/>
      <c r="F15" s="602"/>
      <c r="G15" s="545" t="s">
        <v>401</v>
      </c>
      <c r="H15" s="603"/>
      <c r="I15" s="604"/>
      <c r="J15" s="583"/>
      <c r="K15" s="558"/>
      <c r="L15" s="558"/>
      <c r="M15" s="558"/>
      <c r="N15" s="558"/>
      <c r="O15" s="558"/>
      <c r="P15" s="558"/>
      <c r="Q15" s="558"/>
      <c r="R15" s="558"/>
      <c r="S15" s="558"/>
      <c r="T15" s="558"/>
    </row>
    <row r="16" spans="1:20" s="538" customFormat="1" ht="18.75">
      <c r="A16" s="1281"/>
      <c r="B16" s="558"/>
      <c r="C16" s="558"/>
      <c r="D16" s="558"/>
      <c r="F16" s="587"/>
      <c r="G16" s="527" t="s">
        <v>484</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483</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6" t="s">
        <v>572</v>
      </c>
      <c r="H19" s="127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10" t="s">
        <v>718</v>
      </c>
      <c r="M5" s="1310"/>
      <c r="N5" s="1310"/>
      <c r="O5" s="1310"/>
      <c r="P5" s="1310"/>
      <c r="Q5" s="1310"/>
      <c r="R5" s="1310"/>
      <c r="S5" s="1310"/>
      <c r="T5" s="1310"/>
      <c r="U5" s="632"/>
    </row>
    <row r="6" spans="1:34" ht="3" customHeight="1">
      <c r="J6" s="498"/>
      <c r="K6" s="498"/>
      <c r="L6" s="493"/>
      <c r="M6" s="493"/>
      <c r="N6" s="493"/>
      <c r="O6" s="497"/>
      <c r="P6" s="497"/>
      <c r="Q6" s="497"/>
      <c r="R6" s="497"/>
      <c r="S6" s="497"/>
      <c r="T6" s="497"/>
      <c r="U6" s="497"/>
      <c r="V6" s="501"/>
    </row>
    <row r="7" spans="1:34" s="775" customFormat="1" ht="5.25" hidden="1">
      <c r="A7" s="1100"/>
      <c r="B7" s="1100"/>
      <c r="C7" s="1100"/>
      <c r="D7" s="1100"/>
      <c r="E7" s="1100"/>
      <c r="F7" s="1100"/>
      <c r="G7" s="1103"/>
      <c r="H7" s="1103"/>
      <c r="I7" s="746"/>
      <c r="J7" s="747"/>
      <c r="K7" s="747"/>
      <c r="L7" s="748"/>
      <c r="M7" s="1169"/>
      <c r="N7" s="748"/>
      <c r="O7" s="1320"/>
      <c r="P7" s="1320"/>
      <c r="Q7" s="778"/>
      <c r="R7" s="778"/>
      <c r="S7" s="778"/>
      <c r="T7" s="778"/>
      <c r="U7" s="779"/>
      <c r="V7" s="780"/>
      <c r="X7" s="1100"/>
      <c r="Y7" s="1100"/>
      <c r="Z7" s="1100"/>
      <c r="AA7" s="1100"/>
      <c r="AB7" s="1100"/>
      <c r="AC7" s="1100"/>
      <c r="AD7" s="1100"/>
      <c r="AE7" s="1100"/>
      <c r="AF7" s="1100"/>
      <c r="AG7" s="1100"/>
      <c r="AH7" s="1100"/>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2"/>
      <c r="B9" s="1122"/>
      <c r="C9" s="1122"/>
      <c r="D9" s="1122"/>
      <c r="E9" s="1122"/>
      <c r="F9" s="1122"/>
      <c r="G9" s="1122"/>
      <c r="H9" s="1122"/>
      <c r="L9" s="1172"/>
      <c r="M9" s="1045"/>
      <c r="O9" s="1286"/>
      <c r="P9" s="1286"/>
      <c r="Q9" s="1286"/>
      <c r="R9" s="1286"/>
      <c r="S9" s="1286"/>
      <c r="T9" s="1286"/>
      <c r="U9" s="779"/>
      <c r="V9" s="779"/>
      <c r="X9" s="1122"/>
      <c r="Y9" s="1122"/>
      <c r="Z9" s="1122"/>
      <c r="AA9" s="1122"/>
      <c r="AB9" s="1122"/>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6"/>
      <c r="O10" s="1287" t="str">
        <f>IF(datePr_ch="",IF(datePr="","",datePr),datePr_ch)</f>
        <v>25.04.2019</v>
      </c>
      <c r="P10" s="1287"/>
      <c r="Q10" s="1287"/>
      <c r="R10" s="1287"/>
      <c r="S10" s="1287"/>
      <c r="T10" s="1287"/>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6"/>
      <c r="O11" s="1287" t="str">
        <f>IF(numberPr_ch="",IF(numberPr="","",numberPr),numberPr_ch)</f>
        <v>40/1.02-738</v>
      </c>
      <c r="P11" s="1287"/>
      <c r="Q11" s="1287"/>
      <c r="R11" s="1287"/>
      <c r="S11" s="1287"/>
      <c r="T11" s="1287"/>
      <c r="U11" s="550"/>
      <c r="V11" s="550"/>
      <c r="W11" s="488"/>
      <c r="X11" s="558"/>
      <c r="Y11" s="558"/>
      <c r="Z11" s="558"/>
      <c r="AA11" s="558"/>
      <c r="AB11" s="558"/>
      <c r="AC11" s="558"/>
      <c r="AD11" s="558"/>
      <c r="AE11" s="558"/>
      <c r="AF11" s="558"/>
      <c r="AG11" s="558"/>
      <c r="AH11" s="558"/>
    </row>
    <row r="12" spans="1:34" s="745" customFormat="1" ht="5.25" hidden="1">
      <c r="A12" s="1122"/>
      <c r="B12" s="1122"/>
      <c r="C12" s="1122"/>
      <c r="D12" s="1122"/>
      <c r="E12" s="1122"/>
      <c r="F12" s="1122"/>
      <c r="G12" s="1122"/>
      <c r="H12" s="1122"/>
      <c r="L12" s="1172"/>
      <c r="M12" s="1045"/>
      <c r="O12" s="1286"/>
      <c r="P12" s="1286"/>
      <c r="Q12" s="1286"/>
      <c r="R12" s="1286"/>
      <c r="S12" s="1286"/>
      <c r="T12" s="1286"/>
      <c r="U12" s="779"/>
      <c r="V12" s="779"/>
      <c r="X12" s="1122"/>
      <c r="Y12" s="1122"/>
      <c r="Z12" s="1122"/>
      <c r="AA12" s="1122"/>
      <c r="AB12" s="1122"/>
    </row>
    <row r="13" spans="1:34" s="538" customFormat="1" ht="11.25" hidden="1">
      <c r="A13" s="558"/>
      <c r="B13" s="558"/>
      <c r="C13" s="558"/>
      <c r="D13" s="558"/>
      <c r="E13" s="558"/>
      <c r="F13" s="558"/>
      <c r="G13" s="558"/>
      <c r="H13" s="558"/>
      <c r="L13" s="1311"/>
      <c r="M13" s="1311"/>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8"/>
      <c r="P14" s="1288"/>
      <c r="Q14" s="1288"/>
      <c r="R14" s="1288"/>
      <c r="S14" s="1288"/>
      <c r="T14" s="1288"/>
      <c r="U14" s="1288"/>
    </row>
    <row r="15" spans="1:34">
      <c r="J15" s="498"/>
      <c r="K15" s="498"/>
      <c r="L15" s="1229" t="s">
        <v>445</v>
      </c>
      <c r="M15" s="1229"/>
      <c r="N15" s="1229"/>
      <c r="O15" s="1229"/>
      <c r="P15" s="1229"/>
      <c r="Q15" s="1229"/>
      <c r="R15" s="1229"/>
      <c r="S15" s="1229"/>
      <c r="T15" s="1229"/>
      <c r="U15" s="1229"/>
      <c r="V15" s="1229"/>
      <c r="W15" s="1229" t="s">
        <v>446</v>
      </c>
    </row>
    <row r="16" spans="1:34" ht="14.25" customHeight="1">
      <c r="J16" s="498"/>
      <c r="K16" s="498"/>
      <c r="L16" s="1294" t="s">
        <v>91</v>
      </c>
      <c r="M16" s="1294" t="s">
        <v>603</v>
      </c>
      <c r="N16" s="629"/>
      <c r="O16" s="1295" t="s">
        <v>605</v>
      </c>
      <c r="P16" s="1296"/>
      <c r="Q16" s="1296"/>
      <c r="R16" s="1296"/>
      <c r="S16" s="1296"/>
      <c r="T16" s="1297"/>
      <c r="U16" s="1305" t="s">
        <v>339</v>
      </c>
      <c r="V16" s="1291" t="s">
        <v>274</v>
      </c>
      <c r="W16" s="1229"/>
    </row>
    <row r="17" spans="1:36" ht="14.25" customHeight="1">
      <c r="J17" s="498"/>
      <c r="K17" s="498"/>
      <c r="L17" s="1294"/>
      <c r="M17" s="1294"/>
      <c r="N17" s="630"/>
      <c r="O17" s="1300" t="s">
        <v>579</v>
      </c>
      <c r="P17" s="1298" t="s">
        <v>270</v>
      </c>
      <c r="Q17" s="1299"/>
      <c r="R17" s="1302" t="s">
        <v>616</v>
      </c>
      <c r="S17" s="1303"/>
      <c r="T17" s="1304"/>
      <c r="U17" s="1306"/>
      <c r="V17" s="1292"/>
      <c r="W17" s="1229"/>
    </row>
    <row r="18" spans="1:36" ht="33.75" customHeight="1">
      <c r="J18" s="498"/>
      <c r="K18" s="498"/>
      <c r="L18" s="1294"/>
      <c r="M18" s="1294"/>
      <c r="N18" s="631"/>
      <c r="O18" s="1301"/>
      <c r="P18" s="504" t="s">
        <v>580</v>
      </c>
      <c r="Q18" s="504" t="s">
        <v>6</v>
      </c>
      <c r="R18" s="505" t="s">
        <v>273</v>
      </c>
      <c r="S18" s="1289" t="s">
        <v>272</v>
      </c>
      <c r="T18" s="1290"/>
      <c r="U18" s="1307"/>
      <c r="V18" s="1293"/>
      <c r="W18" s="1229"/>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12">
        <f ca="1">OFFSET(S19,0,-1)+1</f>
        <v>7</v>
      </c>
      <c r="T19" s="1312"/>
      <c r="U19" s="616">
        <f ca="1">OFFSET(U19,0,-2)+1</f>
        <v>8</v>
      </c>
      <c r="V19" s="617">
        <f ca="1">OFFSET(V19,0,-1)</f>
        <v>8</v>
      </c>
      <c r="W19" s="616">
        <f ca="1">OFFSET(W19,0,-1)+1</f>
        <v>9</v>
      </c>
    </row>
    <row r="20" spans="1:36" ht="22.5">
      <c r="A20" s="1313">
        <v>1</v>
      </c>
      <c r="B20" s="830"/>
      <c r="C20" s="830"/>
      <c r="D20" s="830"/>
      <c r="E20" s="831"/>
      <c r="F20" s="832"/>
      <c r="G20" s="832"/>
      <c r="H20" s="832"/>
      <c r="I20" s="833"/>
      <c r="J20" s="828"/>
      <c r="K20" s="835"/>
      <c r="L20" s="561">
        <f>mergeValue(A20)</f>
        <v>1</v>
      </c>
      <c r="M20" s="609" t="s">
        <v>19</v>
      </c>
      <c r="N20" s="614"/>
      <c r="O20" s="1314"/>
      <c r="P20" s="1314"/>
      <c r="Q20" s="1314"/>
      <c r="R20" s="1314"/>
      <c r="S20" s="1314"/>
      <c r="T20" s="1314"/>
      <c r="U20" s="1314"/>
      <c r="V20" s="1314"/>
      <c r="W20" s="1130" t="s">
        <v>719</v>
      </c>
      <c r="Y20" s="557"/>
      <c r="Z20" s="557" t="str">
        <f t="shared" ref="Z20:Z33" si="0">IF(M20="","",M20 )</f>
        <v>Наименование тарифа</v>
      </c>
      <c r="AA20" s="557"/>
      <c r="AB20" s="557"/>
      <c r="AC20" s="557"/>
      <c r="AI20" s="553"/>
      <c r="AJ20" s="553"/>
    </row>
    <row r="21" spans="1:36" ht="22.5">
      <c r="A21" s="1313"/>
      <c r="B21" s="1313">
        <v>1</v>
      </c>
      <c r="C21" s="830"/>
      <c r="D21" s="830"/>
      <c r="E21" s="832"/>
      <c r="F21" s="832"/>
      <c r="G21" s="832"/>
      <c r="H21" s="832"/>
      <c r="I21" s="827"/>
      <c r="J21" s="826"/>
      <c r="K21" s="829"/>
      <c r="L21" s="561" t="str">
        <f>mergeValue(A21) &amp;"."&amp; mergeValue(B21)</f>
        <v>1.1</v>
      </c>
      <c r="M21" s="515" t="s">
        <v>15</v>
      </c>
      <c r="N21" s="614"/>
      <c r="O21" s="1314"/>
      <c r="P21" s="1314"/>
      <c r="Q21" s="1314"/>
      <c r="R21" s="1314"/>
      <c r="S21" s="1314"/>
      <c r="T21" s="1314"/>
      <c r="U21" s="1314"/>
      <c r="V21" s="1314"/>
      <c r="W21" s="1130" t="s">
        <v>460</v>
      </c>
      <c r="Y21" s="557"/>
      <c r="Z21" s="557" t="str">
        <f t="shared" si="0"/>
        <v>Территория действия тарифа</v>
      </c>
      <c r="AA21" s="557"/>
      <c r="AB21" s="557"/>
      <c r="AC21" s="557"/>
      <c r="AI21" s="553"/>
      <c r="AJ21" s="553"/>
    </row>
    <row r="22" spans="1:36" ht="22.5">
      <c r="A22" s="1313"/>
      <c r="B22" s="1313"/>
      <c r="C22" s="1313">
        <v>1</v>
      </c>
      <c r="D22" s="830"/>
      <c r="E22" s="832"/>
      <c r="F22" s="832"/>
      <c r="G22" s="832"/>
      <c r="H22" s="832"/>
      <c r="I22" s="834"/>
      <c r="J22" s="826"/>
      <c r="K22" s="829"/>
      <c r="L22" s="561" t="str">
        <f>mergeValue(A22) &amp;"."&amp; mergeValue(B22)&amp;"."&amp; mergeValue(C22)</f>
        <v>1.1.1</v>
      </c>
      <c r="M22" s="516" t="s">
        <v>7</v>
      </c>
      <c r="N22" s="614"/>
      <c r="O22" s="1314"/>
      <c r="P22" s="1314"/>
      <c r="Q22" s="1314"/>
      <c r="R22" s="1314"/>
      <c r="S22" s="1314"/>
      <c r="T22" s="1314"/>
      <c r="U22" s="1314"/>
      <c r="V22" s="1314"/>
      <c r="W22" s="1130" t="s">
        <v>601</v>
      </c>
      <c r="Y22" s="557"/>
      <c r="Z22" s="557" t="str">
        <f t="shared" si="0"/>
        <v xml:space="preserve">Наименование системы теплоснабжения </v>
      </c>
      <c r="AA22" s="557"/>
      <c r="AB22" s="557"/>
      <c r="AC22" s="557"/>
      <c r="AI22" s="553"/>
      <c r="AJ22" s="553"/>
    </row>
    <row r="23" spans="1:36" ht="22.5">
      <c r="A23" s="1313"/>
      <c r="B23" s="1313"/>
      <c r="C23" s="1313"/>
      <c r="D23" s="1313">
        <v>1</v>
      </c>
      <c r="E23" s="832"/>
      <c r="F23" s="832"/>
      <c r="G23" s="832"/>
      <c r="H23" s="832"/>
      <c r="I23" s="834"/>
      <c r="J23" s="826"/>
      <c r="K23" s="829"/>
      <c r="L23" s="561" t="str">
        <f>mergeValue(A23) &amp;"."&amp; mergeValue(B23)&amp;"."&amp; mergeValue(C23)&amp;"."&amp; mergeValue(D23)</f>
        <v>1.1.1.1</v>
      </c>
      <c r="M23" s="517" t="s">
        <v>21</v>
      </c>
      <c r="N23" s="614"/>
      <c r="O23" s="1314"/>
      <c r="P23" s="1314"/>
      <c r="Q23" s="1314"/>
      <c r="R23" s="1314"/>
      <c r="S23" s="1314"/>
      <c r="T23" s="1314"/>
      <c r="U23" s="1314"/>
      <c r="V23" s="1314"/>
      <c r="W23" s="1130" t="s">
        <v>602</v>
      </c>
      <c r="Y23" s="557"/>
      <c r="Z23" s="557" t="str">
        <f t="shared" si="0"/>
        <v xml:space="preserve">Источник тепловой энергии  </v>
      </c>
      <c r="AA23" s="557"/>
      <c r="AB23" s="557"/>
      <c r="AC23" s="557"/>
      <c r="AI23" s="553"/>
      <c r="AJ23" s="553"/>
    </row>
    <row r="24" spans="1:36" ht="78.75">
      <c r="A24" s="1313"/>
      <c r="B24" s="1313"/>
      <c r="C24" s="1313"/>
      <c r="D24" s="1313"/>
      <c r="E24" s="1313">
        <v>1</v>
      </c>
      <c r="F24" s="832"/>
      <c r="G24" s="832"/>
      <c r="H24" s="830">
        <v>1</v>
      </c>
      <c r="I24" s="1313">
        <v>1</v>
      </c>
      <c r="J24" s="832"/>
      <c r="K24" s="837"/>
      <c r="L24" s="561" t="str">
        <f>mergeValue(A24) &amp;"."&amp; mergeValue(B24)&amp;"."&amp; mergeValue(C24)&amp;"."&amp; mergeValue(D24)&amp;"."&amp; mergeValue(E24)</f>
        <v>1.1.1.1.1</v>
      </c>
      <c r="M24" s="523" t="s">
        <v>8</v>
      </c>
      <c r="N24" s="614"/>
      <c r="O24" s="1315"/>
      <c r="P24" s="1315"/>
      <c r="Q24" s="1315"/>
      <c r="R24" s="1315"/>
      <c r="S24" s="1315"/>
      <c r="T24" s="1315"/>
      <c r="U24" s="1315"/>
      <c r="V24" s="1315"/>
      <c r="W24" s="1130" t="s">
        <v>720</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13"/>
      <c r="B25" s="1313"/>
      <c r="C25" s="1313"/>
      <c r="D25" s="1313"/>
      <c r="E25" s="1313"/>
      <c r="F25" s="1313">
        <v>1</v>
      </c>
      <c r="G25" s="830"/>
      <c r="H25" s="830"/>
      <c r="I25" s="1313"/>
      <c r="J25" s="1313">
        <v>1</v>
      </c>
      <c r="K25" s="838"/>
      <c r="L25" s="561" t="str">
        <f>mergeValue(A25) &amp;"."&amp; mergeValue(B25)&amp;"."&amp; mergeValue(C25)&amp;"."&amp; mergeValue(D25)&amp;"."&amp; mergeValue(E25)&amp;"."&amp; mergeValue(F25)</f>
        <v>1.1.1.1.1.1</v>
      </c>
      <c r="M25" s="524" t="s">
        <v>9</v>
      </c>
      <c r="N25" s="614"/>
      <c r="O25" s="1316"/>
      <c r="P25" s="1317"/>
      <c r="Q25" s="1317"/>
      <c r="R25" s="1317"/>
      <c r="S25" s="1317"/>
      <c r="T25" s="1317"/>
      <c r="U25" s="1317"/>
      <c r="V25" s="1318"/>
      <c r="W25" s="1130" t="s">
        <v>721</v>
      </c>
      <c r="Y25" s="557"/>
      <c r="Z25" s="557" t="str">
        <f t="shared" si="0"/>
        <v>Группа потребителей</v>
      </c>
      <c r="AA25" s="557"/>
      <c r="AB25" s="557"/>
      <c r="AC25" s="557"/>
      <c r="AI25" s="553"/>
      <c r="AJ25" s="553"/>
    </row>
    <row r="26" spans="1:36" ht="122.1" customHeight="1">
      <c r="A26" s="1313"/>
      <c r="B26" s="1313"/>
      <c r="C26" s="1313"/>
      <c r="D26" s="1313"/>
      <c r="E26" s="1313"/>
      <c r="F26" s="1313"/>
      <c r="G26" s="830">
        <v>1</v>
      </c>
      <c r="H26" s="830"/>
      <c r="I26" s="1313"/>
      <c r="J26" s="1313"/>
      <c r="K26" s="838">
        <v>1</v>
      </c>
      <c r="L26" s="561" t="str">
        <f>mergeValue(A26) &amp;"."&amp; mergeValue(B26)&amp;"."&amp; mergeValue(C26)&amp;"."&amp; mergeValue(D26)&amp;"."&amp; mergeValue(E26)&amp;"."&amp; mergeValue(F26)&amp;"."&amp; mergeValue(G26)</f>
        <v>1.1.1.1.1.1.1</v>
      </c>
      <c r="M26" s="1089"/>
      <c r="N26" s="614"/>
      <c r="O26" s="531"/>
      <c r="P26" s="531"/>
      <c r="Q26" s="1039"/>
      <c r="R26" s="1308"/>
      <c r="S26" s="1309" t="s">
        <v>83</v>
      </c>
      <c r="T26" s="1308"/>
      <c r="U26" s="1309" t="s">
        <v>84</v>
      </c>
      <c r="V26" s="531"/>
      <c r="W26" s="1283" t="s">
        <v>722</v>
      </c>
      <c r="X26" s="553" t="str">
        <f>strCheckDate(O27:V27)</f>
        <v/>
      </c>
      <c r="Y26" s="557"/>
      <c r="Z26" s="557" t="str">
        <f t="shared" si="0"/>
        <v/>
      </c>
      <c r="AA26" s="557"/>
      <c r="AB26" s="557"/>
      <c r="AC26" s="557"/>
      <c r="AI26" s="553"/>
      <c r="AJ26" s="553"/>
    </row>
    <row r="27" spans="1:36" ht="11.25" hidden="1">
      <c r="A27" s="1313"/>
      <c r="B27" s="1313"/>
      <c r="C27" s="1313"/>
      <c r="D27" s="1313"/>
      <c r="E27" s="1313"/>
      <c r="F27" s="1313"/>
      <c r="G27" s="830"/>
      <c r="H27" s="830"/>
      <c r="I27" s="1313"/>
      <c r="J27" s="1313"/>
      <c r="K27" s="838"/>
      <c r="L27" s="568"/>
      <c r="M27" s="614"/>
      <c r="N27" s="614"/>
      <c r="O27" s="531"/>
      <c r="P27" s="531"/>
      <c r="Q27" s="552" t="str">
        <f>R26 &amp; "-" &amp; T26</f>
        <v>-</v>
      </c>
      <c r="R27" s="1308"/>
      <c r="S27" s="1309"/>
      <c r="T27" s="1308"/>
      <c r="U27" s="1309"/>
      <c r="V27" s="531"/>
      <c r="W27" s="1284"/>
      <c r="Y27" s="557"/>
      <c r="Z27" s="557" t="str">
        <f t="shared" si="0"/>
        <v/>
      </c>
      <c r="AA27" s="557"/>
      <c r="AB27" s="557"/>
      <c r="AC27" s="557"/>
      <c r="AI27" s="553"/>
      <c r="AJ27" s="553"/>
    </row>
    <row r="28" spans="1:36" ht="15" customHeight="1">
      <c r="A28" s="1313"/>
      <c r="B28" s="1313"/>
      <c r="C28" s="1313"/>
      <c r="D28" s="1313"/>
      <c r="E28" s="1313"/>
      <c r="F28" s="1313"/>
      <c r="G28" s="832"/>
      <c r="H28" s="830"/>
      <c r="I28" s="1313"/>
      <c r="J28" s="1313"/>
      <c r="K28" s="837"/>
      <c r="L28" s="507"/>
      <c r="M28" s="526" t="s">
        <v>24</v>
      </c>
      <c r="N28" s="533"/>
      <c r="O28" s="533"/>
      <c r="P28" s="533"/>
      <c r="Q28" s="533"/>
      <c r="R28" s="533"/>
      <c r="S28" s="533"/>
      <c r="T28" s="533"/>
      <c r="U28" s="533"/>
      <c r="V28" s="529"/>
      <c r="W28" s="1285"/>
      <c r="Y28" s="557"/>
      <c r="Z28" s="557" t="str">
        <f t="shared" si="0"/>
        <v>Добавить вид теплоносителя (параметры теплоносителя)</v>
      </c>
      <c r="AA28" s="557"/>
      <c r="AB28" s="557"/>
      <c r="AC28" s="557"/>
      <c r="AI28" s="553"/>
      <c r="AJ28" s="553"/>
    </row>
    <row r="29" spans="1:36" ht="15" customHeight="1">
      <c r="A29" s="1313"/>
      <c r="B29" s="1313"/>
      <c r="C29" s="1313"/>
      <c r="D29" s="1313"/>
      <c r="E29" s="1313"/>
      <c r="F29" s="832"/>
      <c r="G29" s="832"/>
      <c r="H29" s="830"/>
      <c r="I29" s="1313"/>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13"/>
      <c r="B30" s="1313"/>
      <c r="C30" s="1313"/>
      <c r="D30" s="1313"/>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13"/>
      <c r="B31" s="1313"/>
      <c r="C31" s="1313"/>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13"/>
      <c r="B32" s="1313"/>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13"/>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6" t="s">
        <v>723</v>
      </c>
      <c r="N36" s="1276"/>
      <c r="O36" s="1276"/>
      <c r="P36" s="1276"/>
      <c r="Q36" s="1276"/>
      <c r="R36" s="1276"/>
      <c r="S36" s="1276"/>
      <c r="T36" s="1276"/>
      <c r="U36" s="1276"/>
      <c r="V36" s="1276"/>
      <c r="W36" s="1276"/>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7" t="s">
        <v>471</v>
      </c>
      <c r="G2" s="1278"/>
      <c r="H2" s="1279"/>
      <c r="I2" s="756"/>
    </row>
    <row r="3" spans="1:20" ht="3" customHeight="1"/>
    <row r="4" spans="1:20" s="538" customFormat="1" ht="11.25">
      <c r="A4" s="733"/>
      <c r="B4" s="733"/>
      <c r="C4" s="733"/>
      <c r="D4" s="733"/>
      <c r="F4" s="1229" t="s">
        <v>445</v>
      </c>
      <c r="G4" s="1229"/>
      <c r="H4" s="1229"/>
      <c r="I4" s="1280"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80"/>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472</v>
      </c>
      <c r="H7" s="755" t="str">
        <f>IF(dateCh="","",dateCh)</f>
        <v>29.04.2019</v>
      </c>
      <c r="I7" s="766" t="s">
        <v>473</v>
      </c>
      <c r="J7" s="583"/>
      <c r="K7" s="733"/>
      <c r="L7" s="733"/>
      <c r="M7" s="733"/>
      <c r="N7" s="733"/>
      <c r="O7" s="733"/>
      <c r="P7" s="733"/>
      <c r="Q7" s="733"/>
      <c r="R7" s="733"/>
      <c r="S7" s="733"/>
      <c r="T7" s="733"/>
    </row>
    <row r="8" spans="1:20" s="538" customFormat="1" ht="45">
      <c r="A8" s="1281">
        <v>1</v>
      </c>
      <c r="B8" s="733"/>
      <c r="C8" s="733"/>
      <c r="D8" s="733"/>
      <c r="F8" s="764" t="str">
        <f>"2." &amp;mergeValue(A8)</f>
        <v>2.1</v>
      </c>
      <c r="G8" s="765" t="s">
        <v>474</v>
      </c>
      <c r="H8" s="755"/>
      <c r="I8" s="766" t="s">
        <v>569</v>
      </c>
      <c r="J8" s="583"/>
      <c r="K8" s="733"/>
      <c r="L8" s="733"/>
      <c r="M8" s="733"/>
      <c r="N8" s="733"/>
      <c r="O8" s="733"/>
      <c r="P8" s="733"/>
      <c r="Q8" s="733"/>
      <c r="R8" s="733"/>
      <c r="S8" s="733"/>
      <c r="T8" s="733"/>
    </row>
    <row r="9" spans="1:20" s="538" customFormat="1" ht="22.5">
      <c r="A9" s="1281"/>
      <c r="B9" s="733"/>
      <c r="C9" s="733"/>
      <c r="D9" s="733"/>
      <c r="F9" s="764" t="str">
        <f>"3." &amp;mergeValue(A9)</f>
        <v>3.1</v>
      </c>
      <c r="G9" s="765" t="s">
        <v>475</v>
      </c>
      <c r="H9" s="755"/>
      <c r="I9" s="766" t="s">
        <v>567</v>
      </c>
      <c r="J9" s="583"/>
      <c r="K9" s="733"/>
      <c r="L9" s="733"/>
      <c r="M9" s="733"/>
      <c r="N9" s="733"/>
      <c r="O9" s="733"/>
      <c r="P9" s="733"/>
      <c r="Q9" s="733"/>
      <c r="R9" s="733"/>
      <c r="S9" s="733"/>
      <c r="T9" s="733"/>
    </row>
    <row r="10" spans="1:20" s="538" customFormat="1" ht="22.5">
      <c r="A10" s="1281"/>
      <c r="B10" s="733"/>
      <c r="C10" s="733"/>
      <c r="D10" s="733"/>
      <c r="F10" s="764" t="str">
        <f>"4."&amp;mergeValue(A10)</f>
        <v>4.1</v>
      </c>
      <c r="G10" s="765" t="s">
        <v>476</v>
      </c>
      <c r="H10" s="752" t="s">
        <v>449</v>
      </c>
      <c r="I10" s="766"/>
      <c r="J10" s="583"/>
      <c r="K10" s="733"/>
      <c r="L10" s="733"/>
      <c r="M10" s="733"/>
      <c r="N10" s="733"/>
      <c r="O10" s="733"/>
      <c r="P10" s="733"/>
      <c r="Q10" s="733"/>
      <c r="R10" s="733"/>
      <c r="S10" s="733"/>
      <c r="T10" s="733"/>
    </row>
    <row r="11" spans="1:20" s="538" customFormat="1" ht="18.75">
      <c r="A11" s="1281"/>
      <c r="B11" s="1281">
        <v>1</v>
      </c>
      <c r="C11" s="739"/>
      <c r="D11" s="739"/>
      <c r="F11" s="764" t="str">
        <f>"4."&amp;mergeValue(A11) &amp;"."&amp;mergeValue(B11)</f>
        <v>4.1.1</v>
      </c>
      <c r="G11" s="777" t="s">
        <v>571</v>
      </c>
      <c r="H11" s="755" t="str">
        <f>IF(region_name="","",region_name)</f>
        <v>Ростовская область</v>
      </c>
      <c r="I11" s="766" t="s">
        <v>479</v>
      </c>
      <c r="J11" s="583"/>
      <c r="K11" s="733"/>
      <c r="L11" s="733"/>
      <c r="M11" s="733"/>
      <c r="N11" s="733"/>
      <c r="O11" s="733"/>
      <c r="P11" s="733"/>
      <c r="Q11" s="733"/>
      <c r="R11" s="733"/>
      <c r="S11" s="733"/>
      <c r="T11" s="733"/>
    </row>
    <row r="12" spans="1:20" s="538" customFormat="1" ht="22.5">
      <c r="A12" s="1281"/>
      <c r="B12" s="1281"/>
      <c r="C12" s="1281">
        <v>1</v>
      </c>
      <c r="D12" s="739"/>
      <c r="F12" s="764" t="str">
        <f>"4."&amp;mergeValue(A12) &amp;"."&amp;mergeValue(B12)&amp;"."&amp;mergeValue(C12)</f>
        <v>4.1.1.1</v>
      </c>
      <c r="G12" s="767" t="s">
        <v>477</v>
      </c>
      <c r="H12" s="755"/>
      <c r="I12" s="766" t="s">
        <v>480</v>
      </c>
      <c r="J12" s="583"/>
      <c r="K12" s="733"/>
      <c r="L12" s="733"/>
      <c r="M12" s="733"/>
      <c r="N12" s="733"/>
      <c r="O12" s="733"/>
      <c r="P12" s="733"/>
      <c r="Q12" s="733"/>
      <c r="R12" s="733"/>
      <c r="S12" s="733"/>
      <c r="T12" s="733"/>
    </row>
    <row r="13" spans="1:20" s="538" customFormat="1" ht="39" customHeight="1">
      <c r="A13" s="1281"/>
      <c r="B13" s="1281"/>
      <c r="C13" s="1281"/>
      <c r="D13" s="739">
        <v>1</v>
      </c>
      <c r="F13" s="764" t="str">
        <f>"4."&amp;mergeValue(A13) &amp;"."&amp;mergeValue(B13)&amp;"."&amp;mergeValue(C13)&amp;"."&amp;mergeValue(D13)</f>
        <v>4.1.1.1.1</v>
      </c>
      <c r="G13" s="768" t="s">
        <v>478</v>
      </c>
      <c r="H13" s="755"/>
      <c r="I13" s="1282" t="s">
        <v>570</v>
      </c>
      <c r="J13" s="583"/>
      <c r="K13" s="733"/>
      <c r="L13" s="733"/>
      <c r="M13" s="733"/>
      <c r="N13" s="733"/>
      <c r="O13" s="733"/>
      <c r="P13" s="733"/>
      <c r="Q13" s="733"/>
      <c r="R13" s="733"/>
      <c r="S13" s="733"/>
      <c r="T13" s="733"/>
    </row>
    <row r="14" spans="1:20" s="538" customFormat="1" ht="18.75">
      <c r="A14" s="1281"/>
      <c r="B14" s="1281"/>
      <c r="C14" s="1281"/>
      <c r="D14" s="739"/>
      <c r="F14" s="769"/>
      <c r="G14" s="721" t="s">
        <v>4</v>
      </c>
      <c r="H14" s="592"/>
      <c r="I14" s="1282"/>
      <c r="J14" s="583"/>
      <c r="K14" s="733"/>
      <c r="L14" s="733"/>
      <c r="M14" s="733"/>
      <c r="N14" s="733"/>
      <c r="O14" s="733"/>
      <c r="P14" s="733"/>
      <c r="Q14" s="733"/>
      <c r="R14" s="733"/>
      <c r="S14" s="733"/>
      <c r="T14" s="733"/>
    </row>
    <row r="15" spans="1:20" s="538" customFormat="1" ht="18.75">
      <c r="A15" s="1281"/>
      <c r="B15" s="1281"/>
      <c r="C15" s="739"/>
      <c r="D15" s="739"/>
      <c r="F15" s="602"/>
      <c r="G15" s="545" t="s">
        <v>401</v>
      </c>
      <c r="H15" s="603"/>
      <c r="I15" s="604"/>
      <c r="J15" s="583"/>
      <c r="K15" s="733"/>
      <c r="L15" s="733"/>
      <c r="M15" s="733"/>
      <c r="N15" s="733"/>
      <c r="O15" s="733"/>
      <c r="P15" s="733"/>
      <c r="Q15" s="733"/>
      <c r="R15" s="733"/>
      <c r="S15" s="733"/>
      <c r="T15" s="733"/>
    </row>
    <row r="16" spans="1:20" s="538" customFormat="1" ht="18.75">
      <c r="A16" s="1281"/>
      <c r="B16" s="733"/>
      <c r="C16" s="733"/>
      <c r="D16" s="733"/>
      <c r="F16" s="769"/>
      <c r="G16" s="695" t="s">
        <v>484</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483</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6" t="s">
        <v>572</v>
      </c>
      <c r="H19" s="1276"/>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10" t="s">
        <v>718</v>
      </c>
      <c r="M5" s="1310"/>
      <c r="N5" s="1310"/>
      <c r="O5" s="1310"/>
      <c r="P5" s="1310"/>
      <c r="Q5" s="1310"/>
      <c r="R5" s="1310"/>
      <c r="S5" s="1310"/>
      <c r="T5" s="1310"/>
      <c r="U5" s="632"/>
    </row>
    <row r="6" spans="1:34" ht="3" customHeight="1">
      <c r="J6" s="651"/>
      <c r="K6" s="651"/>
      <c r="L6" s="716"/>
      <c r="M6" s="716"/>
      <c r="N6" s="716"/>
      <c r="O6" s="717"/>
      <c r="P6" s="717"/>
      <c r="Q6" s="717"/>
      <c r="R6" s="717"/>
      <c r="S6" s="717"/>
      <c r="T6" s="717"/>
      <c r="U6" s="717"/>
      <c r="V6" s="754"/>
    </row>
    <row r="7" spans="1:34" ht="33.75">
      <c r="J7" s="651"/>
      <c r="K7" s="651"/>
      <c r="L7" s="716"/>
      <c r="M7" s="585" t="s">
        <v>652</v>
      </c>
      <c r="N7" s="716"/>
      <c r="O7" s="1321"/>
      <c r="P7" s="1322"/>
      <c r="Q7" s="1322"/>
      <c r="R7" s="1322"/>
      <c r="S7" s="1322"/>
      <c r="T7" s="1323"/>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2"/>
      <c r="B9" s="1122"/>
      <c r="C9" s="1122"/>
      <c r="D9" s="1122"/>
      <c r="E9" s="1122"/>
      <c r="F9" s="1122"/>
      <c r="G9" s="1122"/>
      <c r="H9" s="1122"/>
      <c r="L9" s="1172"/>
      <c r="M9" s="1045"/>
      <c r="O9" s="1286"/>
      <c r="P9" s="1286"/>
      <c r="Q9" s="1286"/>
      <c r="R9" s="1286"/>
      <c r="S9" s="1286"/>
      <c r="T9" s="1286"/>
      <c r="U9" s="779"/>
      <c r="V9" s="779"/>
      <c r="X9" s="1122"/>
      <c r="Y9" s="1122"/>
      <c r="Z9" s="1122"/>
      <c r="AA9" s="1122"/>
      <c r="AB9" s="1122"/>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6"/>
      <c r="O10" s="1287" t="str">
        <f>IF(datePr_ch="",IF(datePr="","",datePr),datePr_ch)</f>
        <v>25.04.2019</v>
      </c>
      <c r="P10" s="1287"/>
      <c r="Q10" s="1287"/>
      <c r="R10" s="1287"/>
      <c r="S10" s="1287"/>
      <c r="T10" s="1287"/>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6"/>
      <c r="O11" s="1287" t="str">
        <f>IF(numberPr_ch="",IF(numberPr="","",numberPr),numberPr_ch)</f>
        <v>40/1.02-738</v>
      </c>
      <c r="P11" s="1287"/>
      <c r="Q11" s="1287"/>
      <c r="R11" s="1287"/>
      <c r="S11" s="1287"/>
      <c r="T11" s="1287"/>
      <c r="U11" s="729"/>
      <c r="V11" s="729"/>
      <c r="W11" s="488"/>
      <c r="X11" s="733"/>
      <c r="Y11" s="733"/>
      <c r="Z11" s="733"/>
      <c r="AA11" s="733"/>
      <c r="AB11" s="733"/>
      <c r="AC11" s="733"/>
      <c r="AD11" s="733"/>
      <c r="AE11" s="733"/>
      <c r="AF11" s="733"/>
      <c r="AG11" s="733"/>
      <c r="AH11" s="733"/>
    </row>
    <row r="12" spans="1:34" s="745" customFormat="1" ht="5.25" hidden="1">
      <c r="A12" s="1122"/>
      <c r="B12" s="1122"/>
      <c r="C12" s="1122"/>
      <c r="D12" s="1122"/>
      <c r="E12" s="1122"/>
      <c r="F12" s="1122"/>
      <c r="G12" s="1122"/>
      <c r="H12" s="1122"/>
      <c r="L12" s="1172"/>
      <c r="M12" s="1045"/>
      <c r="O12" s="1286"/>
      <c r="P12" s="1286"/>
      <c r="Q12" s="1286"/>
      <c r="R12" s="1286"/>
      <c r="S12" s="1286"/>
      <c r="T12" s="1286"/>
      <c r="U12" s="779"/>
      <c r="V12" s="779"/>
      <c r="X12" s="1122"/>
      <c r="Y12" s="1122"/>
      <c r="Z12" s="1122"/>
      <c r="AA12" s="1122"/>
      <c r="AB12" s="1122"/>
    </row>
    <row r="13" spans="1:34" s="538" customFormat="1" ht="11.25">
      <c r="A13" s="733"/>
      <c r="B13" s="733"/>
      <c r="C13" s="733"/>
      <c r="D13" s="733"/>
      <c r="E13" s="733"/>
      <c r="F13" s="733"/>
      <c r="G13" s="733"/>
      <c r="H13" s="733"/>
      <c r="L13" s="1311"/>
      <c r="M13" s="1311"/>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8"/>
      <c r="P14" s="1288"/>
      <c r="Q14" s="1288"/>
      <c r="R14" s="1288"/>
      <c r="S14" s="1288"/>
      <c r="T14" s="1288"/>
      <c r="U14" s="1288"/>
    </row>
    <row r="15" spans="1:34">
      <c r="J15" s="651"/>
      <c r="K15" s="651"/>
      <c r="L15" s="1229" t="s">
        <v>445</v>
      </c>
      <c r="M15" s="1229"/>
      <c r="N15" s="1229"/>
      <c r="O15" s="1229"/>
      <c r="P15" s="1229"/>
      <c r="Q15" s="1229"/>
      <c r="R15" s="1229"/>
      <c r="S15" s="1229"/>
      <c r="T15" s="1229"/>
      <c r="U15" s="1229"/>
      <c r="V15" s="1229"/>
      <c r="W15" s="1229" t="s">
        <v>446</v>
      </c>
    </row>
    <row r="16" spans="1:34" ht="14.25" customHeight="1">
      <c r="J16" s="651"/>
      <c r="K16" s="651"/>
      <c r="L16" s="1294" t="s">
        <v>91</v>
      </c>
      <c r="M16" s="1294" t="s">
        <v>603</v>
      </c>
      <c r="N16" s="629"/>
      <c r="O16" s="1295" t="s">
        <v>605</v>
      </c>
      <c r="P16" s="1296"/>
      <c r="Q16" s="1296"/>
      <c r="R16" s="1296"/>
      <c r="S16" s="1296"/>
      <c r="T16" s="1297"/>
      <c r="U16" s="1305" t="s">
        <v>339</v>
      </c>
      <c r="V16" s="1291" t="s">
        <v>274</v>
      </c>
      <c r="W16" s="1229"/>
    </row>
    <row r="17" spans="1:36" ht="14.25" customHeight="1">
      <c r="J17" s="651"/>
      <c r="K17" s="651"/>
      <c r="L17" s="1294"/>
      <c r="M17" s="1294"/>
      <c r="N17" s="630"/>
      <c r="O17" s="1300" t="s">
        <v>579</v>
      </c>
      <c r="P17" s="1298" t="s">
        <v>270</v>
      </c>
      <c r="Q17" s="1299"/>
      <c r="R17" s="1302" t="s">
        <v>616</v>
      </c>
      <c r="S17" s="1303"/>
      <c r="T17" s="1304"/>
      <c r="U17" s="1306"/>
      <c r="V17" s="1292"/>
      <c r="W17" s="1229"/>
    </row>
    <row r="18" spans="1:36" ht="33.75" customHeight="1">
      <c r="J18" s="651"/>
      <c r="K18" s="651"/>
      <c r="L18" s="1294"/>
      <c r="M18" s="1294"/>
      <c r="N18" s="631"/>
      <c r="O18" s="1301"/>
      <c r="P18" s="718" t="s">
        <v>580</v>
      </c>
      <c r="Q18" s="718" t="s">
        <v>6</v>
      </c>
      <c r="R18" s="742" t="s">
        <v>273</v>
      </c>
      <c r="S18" s="1289" t="s">
        <v>272</v>
      </c>
      <c r="T18" s="1290"/>
      <c r="U18" s="1307"/>
      <c r="V18" s="1293"/>
      <c r="W18" s="1229"/>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12">
        <f ca="1">OFFSET(S19,0,-1)+1</f>
        <v>7</v>
      </c>
      <c r="T19" s="1312"/>
      <c r="U19" s="740">
        <f ca="1">OFFSET(U19,0,-2)+1</f>
        <v>8</v>
      </c>
      <c r="V19" s="617">
        <f ca="1">OFFSET(V19,0,-1)</f>
        <v>8</v>
      </c>
      <c r="W19" s="740">
        <f ca="1">OFFSET(W19,0,-1)+1</f>
        <v>9</v>
      </c>
    </row>
    <row r="20" spans="1:36" ht="22.5">
      <c r="A20" s="1313">
        <v>1</v>
      </c>
      <c r="B20" s="830"/>
      <c r="C20" s="830"/>
      <c r="D20" s="830"/>
      <c r="E20" s="831"/>
      <c r="F20" s="832"/>
      <c r="G20" s="832"/>
      <c r="H20" s="832"/>
      <c r="I20" s="833"/>
      <c r="J20" s="828"/>
      <c r="K20" s="835"/>
      <c r="L20" s="743">
        <f>mergeValue(A20)</f>
        <v>1</v>
      </c>
      <c r="M20" s="609" t="s">
        <v>19</v>
      </c>
      <c r="N20" s="614"/>
      <c r="O20" s="1314"/>
      <c r="P20" s="1314"/>
      <c r="Q20" s="1314"/>
      <c r="R20" s="1314"/>
      <c r="S20" s="1314"/>
      <c r="T20" s="1314"/>
      <c r="U20" s="1314"/>
      <c r="V20" s="1314"/>
      <c r="W20" s="1130" t="s">
        <v>719</v>
      </c>
      <c r="Y20" s="776"/>
      <c r="Z20" s="776" t="str">
        <f t="shared" ref="Z20:Z33" si="0">IF(M20="","",M20 )</f>
        <v>Наименование тарифа</v>
      </c>
      <c r="AA20" s="776"/>
      <c r="AB20" s="776"/>
      <c r="AC20" s="776"/>
      <c r="AI20" s="758"/>
      <c r="AJ20" s="758"/>
    </row>
    <row r="21" spans="1:36" ht="22.5">
      <c r="A21" s="1313"/>
      <c r="B21" s="1313">
        <v>1</v>
      </c>
      <c r="C21" s="830"/>
      <c r="D21" s="830"/>
      <c r="E21" s="832"/>
      <c r="F21" s="832"/>
      <c r="G21" s="832"/>
      <c r="H21" s="832"/>
      <c r="I21" s="827"/>
      <c r="J21" s="826"/>
      <c r="K21" s="829"/>
      <c r="L21" s="743" t="str">
        <f>mergeValue(A21) &amp;"."&amp; mergeValue(B21)</f>
        <v>1.1</v>
      </c>
      <c r="M21" s="657" t="s">
        <v>15</v>
      </c>
      <c r="N21" s="614"/>
      <c r="O21" s="1314"/>
      <c r="P21" s="1314"/>
      <c r="Q21" s="1314"/>
      <c r="R21" s="1314"/>
      <c r="S21" s="1314"/>
      <c r="T21" s="1314"/>
      <c r="U21" s="1314"/>
      <c r="V21" s="1314"/>
      <c r="W21" s="1130" t="s">
        <v>460</v>
      </c>
      <c r="Y21" s="776"/>
      <c r="Z21" s="776" t="str">
        <f t="shared" si="0"/>
        <v>Территория действия тарифа</v>
      </c>
      <c r="AA21" s="776"/>
      <c r="AB21" s="776"/>
      <c r="AC21" s="776"/>
      <c r="AI21" s="758"/>
      <c r="AJ21" s="758"/>
    </row>
    <row r="22" spans="1:36" ht="22.5">
      <c r="A22" s="1313"/>
      <c r="B22" s="1313"/>
      <c r="C22" s="1313">
        <v>1</v>
      </c>
      <c r="D22" s="830"/>
      <c r="E22" s="832"/>
      <c r="F22" s="832"/>
      <c r="G22" s="832"/>
      <c r="H22" s="832"/>
      <c r="I22" s="834"/>
      <c r="J22" s="826"/>
      <c r="K22" s="829"/>
      <c r="L22" s="743" t="str">
        <f>mergeValue(A22) &amp;"."&amp; mergeValue(B22)&amp;"."&amp; mergeValue(C22)</f>
        <v>1.1.1</v>
      </c>
      <c r="M22" s="658" t="s">
        <v>7</v>
      </c>
      <c r="N22" s="614"/>
      <c r="O22" s="1314"/>
      <c r="P22" s="1314"/>
      <c r="Q22" s="1314"/>
      <c r="R22" s="1314"/>
      <c r="S22" s="1314"/>
      <c r="T22" s="1314"/>
      <c r="U22" s="1314"/>
      <c r="V22" s="1314"/>
      <c r="W22" s="1130" t="s">
        <v>601</v>
      </c>
      <c r="Y22" s="776"/>
      <c r="Z22" s="776" t="str">
        <f t="shared" si="0"/>
        <v xml:space="preserve">Наименование системы теплоснабжения </v>
      </c>
      <c r="AA22" s="776"/>
      <c r="AB22" s="776"/>
      <c r="AC22" s="776"/>
      <c r="AI22" s="758"/>
      <c r="AJ22" s="758"/>
    </row>
    <row r="23" spans="1:36" ht="22.5">
      <c r="A23" s="1313"/>
      <c r="B23" s="1313"/>
      <c r="C23" s="1313"/>
      <c r="D23" s="1313">
        <v>1</v>
      </c>
      <c r="E23" s="832"/>
      <c r="F23" s="832"/>
      <c r="G23" s="832"/>
      <c r="H23" s="832"/>
      <c r="I23" s="834"/>
      <c r="J23" s="826"/>
      <c r="K23" s="829"/>
      <c r="L23" s="743" t="str">
        <f>mergeValue(A23) &amp;"."&amp; mergeValue(B23)&amp;"."&amp; mergeValue(C23)&amp;"."&amp; mergeValue(D23)</f>
        <v>1.1.1.1</v>
      </c>
      <c r="M23" s="659" t="s">
        <v>21</v>
      </c>
      <c r="N23" s="614"/>
      <c r="O23" s="1314"/>
      <c r="P23" s="1314"/>
      <c r="Q23" s="1314"/>
      <c r="R23" s="1314"/>
      <c r="S23" s="1314"/>
      <c r="T23" s="1314"/>
      <c r="U23" s="1314"/>
      <c r="V23" s="1314"/>
      <c r="W23" s="1130" t="s">
        <v>602</v>
      </c>
      <c r="Y23" s="776"/>
      <c r="Z23" s="776" t="str">
        <f t="shared" si="0"/>
        <v xml:space="preserve">Источник тепловой энергии  </v>
      </c>
      <c r="AA23" s="776"/>
      <c r="AB23" s="776"/>
      <c r="AC23" s="776"/>
      <c r="AI23" s="758"/>
      <c r="AJ23" s="758"/>
    </row>
    <row r="24" spans="1:36" ht="78.75">
      <c r="A24" s="1313"/>
      <c r="B24" s="1313"/>
      <c r="C24" s="1313"/>
      <c r="D24" s="1313"/>
      <c r="E24" s="1313">
        <v>1</v>
      </c>
      <c r="F24" s="832"/>
      <c r="G24" s="832"/>
      <c r="H24" s="830">
        <v>1</v>
      </c>
      <c r="I24" s="1313">
        <v>1</v>
      </c>
      <c r="J24" s="832"/>
      <c r="K24" s="837"/>
      <c r="L24" s="743" t="str">
        <f>mergeValue(A24) &amp;"."&amp; mergeValue(B24)&amp;"."&amp; mergeValue(C24)&amp;"."&amp; mergeValue(D24)&amp;"."&amp; mergeValue(E24)</f>
        <v>1.1.1.1.1</v>
      </c>
      <c r="M24" s="523" t="s">
        <v>8</v>
      </c>
      <c r="N24" s="614"/>
      <c r="O24" s="1315"/>
      <c r="P24" s="1315"/>
      <c r="Q24" s="1315"/>
      <c r="R24" s="1315"/>
      <c r="S24" s="1315"/>
      <c r="T24" s="1315"/>
      <c r="U24" s="1315"/>
      <c r="V24" s="1315"/>
      <c r="W24" s="1130" t="s">
        <v>720</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13"/>
      <c r="B25" s="1313"/>
      <c r="C25" s="1313"/>
      <c r="D25" s="1313"/>
      <c r="E25" s="1313"/>
      <c r="F25" s="1313">
        <v>1</v>
      </c>
      <c r="G25" s="830"/>
      <c r="H25" s="830"/>
      <c r="I25" s="1313"/>
      <c r="J25" s="1313">
        <v>1</v>
      </c>
      <c r="K25" s="838"/>
      <c r="L25" s="743" t="str">
        <f>mergeValue(A25) &amp;"."&amp; mergeValue(B25)&amp;"."&amp; mergeValue(C25)&amp;"."&amp; mergeValue(D25)&amp;"."&amp; mergeValue(E25)&amp;"."&amp; mergeValue(F25)</f>
        <v>1.1.1.1.1.1</v>
      </c>
      <c r="M25" s="524" t="s">
        <v>9</v>
      </c>
      <c r="N25" s="614"/>
      <c r="O25" s="1315"/>
      <c r="P25" s="1315"/>
      <c r="Q25" s="1315"/>
      <c r="R25" s="1315"/>
      <c r="S25" s="1315"/>
      <c r="T25" s="1315"/>
      <c r="U25" s="1315"/>
      <c r="V25" s="1315"/>
      <c r="W25" s="1130" t="s">
        <v>721</v>
      </c>
      <c r="Y25" s="776"/>
      <c r="Z25" s="776" t="str">
        <f t="shared" si="0"/>
        <v>Группа потребителей</v>
      </c>
      <c r="AA25" s="776"/>
      <c r="AB25" s="776"/>
      <c r="AC25" s="776"/>
      <c r="AI25" s="758"/>
      <c r="AJ25" s="758"/>
    </row>
    <row r="26" spans="1:36" ht="122.1" customHeight="1">
      <c r="A26" s="1313"/>
      <c r="B26" s="1313"/>
      <c r="C26" s="1313"/>
      <c r="D26" s="1313"/>
      <c r="E26" s="1313"/>
      <c r="F26" s="1313"/>
      <c r="G26" s="830">
        <v>1</v>
      </c>
      <c r="H26" s="830"/>
      <c r="I26" s="1313"/>
      <c r="J26" s="1313"/>
      <c r="K26" s="838">
        <v>1</v>
      </c>
      <c r="L26" s="743" t="str">
        <f>mergeValue(A26) &amp;"."&amp; mergeValue(B26)&amp;"."&amp; mergeValue(C26)&amp;"."&amp; mergeValue(D26)&amp;"."&amp; mergeValue(E26)&amp;"."&amp; mergeValue(F26)&amp;"."&amp; mergeValue(G26)</f>
        <v>1.1.1.1.1.1.1</v>
      </c>
      <c r="M26" s="1089"/>
      <c r="N26" s="614"/>
      <c r="O26" s="725"/>
      <c r="P26" s="725"/>
      <c r="Q26" s="1039"/>
      <c r="R26" s="1308"/>
      <c r="S26" s="1309" t="s">
        <v>83</v>
      </c>
      <c r="T26" s="1308"/>
      <c r="U26" s="1309" t="s">
        <v>84</v>
      </c>
      <c r="V26" s="725"/>
      <c r="W26" s="1283" t="s">
        <v>722</v>
      </c>
      <c r="X26" s="758" t="str">
        <f>strCheckDate(O27:V27)</f>
        <v/>
      </c>
      <c r="Y26" s="776"/>
      <c r="Z26" s="776" t="str">
        <f t="shared" si="0"/>
        <v/>
      </c>
      <c r="AA26" s="776"/>
      <c r="AB26" s="776"/>
      <c r="AC26" s="776"/>
      <c r="AI26" s="758"/>
      <c r="AJ26" s="758"/>
    </row>
    <row r="27" spans="1:36" ht="11.25" hidden="1">
      <c r="A27" s="1313"/>
      <c r="B27" s="1313"/>
      <c r="C27" s="1313"/>
      <c r="D27" s="1313"/>
      <c r="E27" s="1313"/>
      <c r="F27" s="1313"/>
      <c r="G27" s="830"/>
      <c r="H27" s="830"/>
      <c r="I27" s="1313"/>
      <c r="J27" s="1313"/>
      <c r="K27" s="838"/>
      <c r="L27" s="751"/>
      <c r="M27" s="614"/>
      <c r="N27" s="614"/>
      <c r="O27" s="725"/>
      <c r="P27" s="725"/>
      <c r="Q27" s="731" t="str">
        <f>R26 &amp; "-" &amp; T26</f>
        <v>-</v>
      </c>
      <c r="R27" s="1308"/>
      <c r="S27" s="1309"/>
      <c r="T27" s="1308"/>
      <c r="U27" s="1309"/>
      <c r="V27" s="725"/>
      <c r="W27" s="1284"/>
      <c r="Y27" s="776"/>
      <c r="Z27" s="776" t="str">
        <f t="shared" si="0"/>
        <v/>
      </c>
      <c r="AA27" s="776"/>
      <c r="AB27" s="776"/>
      <c r="AC27" s="776"/>
      <c r="AI27" s="758"/>
      <c r="AJ27" s="758"/>
    </row>
    <row r="28" spans="1:36" ht="15" customHeight="1">
      <c r="A28" s="1313"/>
      <c r="B28" s="1313"/>
      <c r="C28" s="1313"/>
      <c r="D28" s="1313"/>
      <c r="E28" s="1313"/>
      <c r="F28" s="1313"/>
      <c r="G28" s="832"/>
      <c r="H28" s="830"/>
      <c r="I28" s="1313"/>
      <c r="J28" s="1313"/>
      <c r="K28" s="837"/>
      <c r="L28" s="653"/>
      <c r="M28" s="526" t="s">
        <v>24</v>
      </c>
      <c r="N28" s="727"/>
      <c r="O28" s="727"/>
      <c r="P28" s="727"/>
      <c r="Q28" s="727"/>
      <c r="R28" s="727"/>
      <c r="S28" s="727"/>
      <c r="T28" s="727"/>
      <c r="U28" s="727"/>
      <c r="V28" s="724"/>
      <c r="W28" s="1285"/>
      <c r="Y28" s="776"/>
      <c r="Z28" s="776" t="str">
        <f t="shared" si="0"/>
        <v>Добавить вид теплоносителя (параметры теплоносителя)</v>
      </c>
      <c r="AA28" s="776"/>
      <c r="AB28" s="776"/>
      <c r="AC28" s="776"/>
      <c r="AI28" s="758"/>
      <c r="AJ28" s="758"/>
    </row>
    <row r="29" spans="1:36" ht="15" customHeight="1">
      <c r="A29" s="1313"/>
      <c r="B29" s="1313"/>
      <c r="C29" s="1313"/>
      <c r="D29" s="1313"/>
      <c r="E29" s="1313"/>
      <c r="F29" s="832"/>
      <c r="G29" s="832"/>
      <c r="H29" s="830"/>
      <c r="I29" s="1313"/>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13"/>
      <c r="B30" s="1313"/>
      <c r="C30" s="1313"/>
      <c r="D30" s="1313"/>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13"/>
      <c r="B31" s="1313"/>
      <c r="C31" s="1313"/>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13"/>
      <c r="B32" s="1313"/>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13"/>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6" t="s">
        <v>723</v>
      </c>
      <c r="N36" s="1276"/>
      <c r="O36" s="1276"/>
      <c r="P36" s="1276"/>
      <c r="Q36" s="1276"/>
      <c r="R36" s="1276"/>
      <c r="S36" s="1276"/>
      <c r="T36" s="1276"/>
      <c r="U36" s="1276"/>
      <c r="V36" s="1276"/>
      <c r="W36" s="127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7" t="s">
        <v>471</v>
      </c>
      <c r="G2" s="1278"/>
      <c r="H2" s="1279"/>
      <c r="I2" s="608"/>
    </row>
    <row r="3" spans="1:20" ht="3" customHeight="1"/>
    <row r="4" spans="1:20" s="538" customFormat="1" ht="11.25">
      <c r="A4" s="558"/>
      <c r="B4" s="558"/>
      <c r="C4" s="558"/>
      <c r="D4" s="558"/>
      <c r="F4" s="1229" t="s">
        <v>445</v>
      </c>
      <c r="G4" s="1229"/>
      <c r="H4" s="1229"/>
      <c r="I4" s="128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8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472</v>
      </c>
      <c r="H7" s="572" t="str">
        <f>IF(dateCh="","",dateCh)</f>
        <v>29.04.2019</v>
      </c>
      <c r="I7" s="549" t="s">
        <v>473</v>
      </c>
      <c r="J7" s="583"/>
      <c r="K7" s="558"/>
      <c r="L7" s="558"/>
      <c r="M7" s="558"/>
      <c r="N7" s="558"/>
      <c r="O7" s="558"/>
      <c r="P7" s="558"/>
      <c r="Q7" s="558"/>
      <c r="R7" s="558"/>
      <c r="S7" s="558"/>
      <c r="T7" s="558"/>
    </row>
    <row r="8" spans="1:20" s="538" customFormat="1" ht="45">
      <c r="A8" s="1281">
        <v>1</v>
      </c>
      <c r="B8" s="558"/>
      <c r="C8" s="558"/>
      <c r="D8" s="558"/>
      <c r="F8" s="584" t="str">
        <f>"2." &amp;mergeValue(A8)</f>
        <v>2.1</v>
      </c>
      <c r="G8" s="600" t="s">
        <v>474</v>
      </c>
      <c r="H8" s="572"/>
      <c r="I8" s="549" t="s">
        <v>569</v>
      </c>
      <c r="J8" s="583"/>
      <c r="K8" s="558"/>
      <c r="L8" s="558"/>
      <c r="M8" s="558"/>
      <c r="N8" s="558"/>
      <c r="O8" s="558"/>
      <c r="P8" s="558"/>
      <c r="Q8" s="558"/>
      <c r="R8" s="558"/>
      <c r="S8" s="558"/>
      <c r="T8" s="558"/>
    </row>
    <row r="9" spans="1:20" s="538" customFormat="1" ht="22.5">
      <c r="A9" s="1281"/>
      <c r="B9" s="558"/>
      <c r="C9" s="558"/>
      <c r="D9" s="558"/>
      <c r="F9" s="584" t="str">
        <f>"3." &amp;mergeValue(A9)</f>
        <v>3.1</v>
      </c>
      <c r="G9" s="600" t="s">
        <v>475</v>
      </c>
      <c r="H9" s="572"/>
      <c r="I9" s="549" t="s">
        <v>567</v>
      </c>
      <c r="J9" s="583"/>
      <c r="K9" s="558"/>
      <c r="L9" s="558"/>
      <c r="M9" s="558"/>
      <c r="N9" s="558"/>
      <c r="O9" s="558"/>
      <c r="P9" s="558"/>
      <c r="Q9" s="558"/>
      <c r="R9" s="558"/>
      <c r="S9" s="558"/>
      <c r="T9" s="558"/>
    </row>
    <row r="10" spans="1:20" s="538" customFormat="1" ht="22.5">
      <c r="A10" s="1281"/>
      <c r="B10" s="558"/>
      <c r="C10" s="558"/>
      <c r="D10" s="558"/>
      <c r="F10" s="584" t="str">
        <f>"4."&amp;mergeValue(A10)</f>
        <v>4.1</v>
      </c>
      <c r="G10" s="600" t="s">
        <v>476</v>
      </c>
      <c r="H10" s="573" t="s">
        <v>449</v>
      </c>
      <c r="I10" s="549"/>
      <c r="J10" s="583"/>
      <c r="K10" s="558"/>
      <c r="L10" s="558"/>
      <c r="M10" s="558"/>
      <c r="N10" s="558"/>
      <c r="O10" s="558"/>
      <c r="P10" s="558"/>
      <c r="Q10" s="558"/>
      <c r="R10" s="558"/>
      <c r="S10" s="558"/>
      <c r="T10" s="558"/>
    </row>
    <row r="11" spans="1:20" s="538" customFormat="1" ht="18.75">
      <c r="A11" s="1281"/>
      <c r="B11" s="1281">
        <v>1</v>
      </c>
      <c r="C11" s="591"/>
      <c r="D11" s="591"/>
      <c r="F11" s="584" t="str">
        <f>"4."&amp;mergeValue(A11) &amp;"."&amp;mergeValue(B11)</f>
        <v>4.1.1</v>
      </c>
      <c r="G11" s="579" t="s">
        <v>571</v>
      </c>
      <c r="H11" s="572" t="str">
        <f>IF(region_name="","",region_name)</f>
        <v>Ростовская область</v>
      </c>
      <c r="I11" s="549" t="s">
        <v>479</v>
      </c>
      <c r="J11" s="583"/>
      <c r="K11" s="558"/>
      <c r="L11" s="558"/>
      <c r="M11" s="558"/>
      <c r="N11" s="558"/>
      <c r="O11" s="558"/>
      <c r="P11" s="558"/>
      <c r="Q11" s="558"/>
      <c r="R11" s="558"/>
      <c r="S11" s="558"/>
      <c r="T11" s="558"/>
    </row>
    <row r="12" spans="1:20" s="538" customFormat="1" ht="22.5">
      <c r="A12" s="1281"/>
      <c r="B12" s="1281"/>
      <c r="C12" s="1281">
        <v>1</v>
      </c>
      <c r="D12" s="591"/>
      <c r="F12" s="584" t="str">
        <f>"4."&amp;mergeValue(A12) &amp;"."&amp;mergeValue(B12)&amp;"."&amp;mergeValue(C12)</f>
        <v>4.1.1.1</v>
      </c>
      <c r="G12" s="590" t="s">
        <v>477</v>
      </c>
      <c r="H12" s="572"/>
      <c r="I12" s="549" t="s">
        <v>480</v>
      </c>
      <c r="J12" s="583"/>
      <c r="K12" s="558"/>
      <c r="L12" s="558"/>
      <c r="M12" s="558"/>
      <c r="N12" s="558"/>
      <c r="O12" s="558"/>
      <c r="P12" s="558"/>
      <c r="Q12" s="558"/>
      <c r="R12" s="558"/>
      <c r="S12" s="558"/>
      <c r="T12" s="558"/>
    </row>
    <row r="13" spans="1:20" s="538" customFormat="1" ht="39" customHeight="1">
      <c r="A13" s="1281"/>
      <c r="B13" s="1281"/>
      <c r="C13" s="1281"/>
      <c r="D13" s="591">
        <v>1</v>
      </c>
      <c r="F13" s="584" t="str">
        <f>"4."&amp;mergeValue(A13) &amp;"."&amp;mergeValue(B13)&amp;"."&amp;mergeValue(C13)&amp;"."&amp;mergeValue(D13)</f>
        <v>4.1.1.1.1</v>
      </c>
      <c r="G13" s="601" t="s">
        <v>478</v>
      </c>
      <c r="H13" s="572"/>
      <c r="I13" s="1282" t="s">
        <v>570</v>
      </c>
      <c r="J13" s="583"/>
      <c r="K13" s="558"/>
      <c r="L13" s="558"/>
      <c r="M13" s="558"/>
      <c r="N13" s="558"/>
      <c r="O13" s="558"/>
      <c r="P13" s="558"/>
      <c r="Q13" s="558"/>
      <c r="R13" s="558"/>
      <c r="S13" s="558"/>
      <c r="T13" s="558"/>
    </row>
    <row r="14" spans="1:20" s="538" customFormat="1" ht="18.75">
      <c r="A14" s="1281"/>
      <c r="B14" s="1281"/>
      <c r="C14" s="1281"/>
      <c r="D14" s="591"/>
      <c r="F14" s="587"/>
      <c r="G14" s="519" t="s">
        <v>4</v>
      </c>
      <c r="H14" s="592"/>
      <c r="I14" s="1282"/>
      <c r="J14" s="583"/>
      <c r="K14" s="558"/>
      <c r="L14" s="558"/>
      <c r="M14" s="558"/>
      <c r="N14" s="558"/>
      <c r="O14" s="558"/>
      <c r="P14" s="558"/>
      <c r="Q14" s="558"/>
      <c r="R14" s="558"/>
      <c r="S14" s="558"/>
      <c r="T14" s="558"/>
    </row>
    <row r="15" spans="1:20" s="538" customFormat="1" ht="18.75">
      <c r="A15" s="1281"/>
      <c r="B15" s="1281"/>
      <c r="C15" s="591"/>
      <c r="D15" s="591"/>
      <c r="F15" s="602"/>
      <c r="G15" s="545" t="s">
        <v>401</v>
      </c>
      <c r="H15" s="603"/>
      <c r="I15" s="604"/>
      <c r="J15" s="583"/>
      <c r="K15" s="558"/>
      <c r="L15" s="558"/>
      <c r="M15" s="558"/>
      <c r="N15" s="558"/>
      <c r="O15" s="558"/>
      <c r="P15" s="558"/>
      <c r="Q15" s="558"/>
      <c r="R15" s="558"/>
      <c r="S15" s="558"/>
      <c r="T15" s="558"/>
    </row>
    <row r="16" spans="1:20" s="538" customFormat="1" ht="18.75">
      <c r="A16" s="1281"/>
      <c r="B16" s="558"/>
      <c r="C16" s="558"/>
      <c r="D16" s="558"/>
      <c r="F16" s="587"/>
      <c r="G16" s="527" t="s">
        <v>484</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483</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6" t="s">
        <v>572</v>
      </c>
      <c r="H19" s="127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10" t="s">
        <v>718</v>
      </c>
      <c r="M5" s="1310"/>
      <c r="N5" s="1310"/>
      <c r="O5" s="1310"/>
      <c r="P5" s="1310"/>
      <c r="Q5" s="1310"/>
      <c r="R5" s="1310"/>
      <c r="S5" s="1310"/>
      <c r="T5" s="1310"/>
      <c r="U5" s="466"/>
    </row>
    <row r="6" spans="1:33" ht="3" customHeight="1">
      <c r="J6" s="450"/>
      <c r="K6" s="450"/>
      <c r="L6" s="446"/>
      <c r="M6" s="446"/>
      <c r="N6" s="446"/>
      <c r="O6" s="449"/>
      <c r="P6" s="449"/>
      <c r="Q6" s="449"/>
      <c r="R6" s="449"/>
      <c r="S6" s="449"/>
      <c r="T6" s="449"/>
      <c r="U6" s="446"/>
    </row>
    <row r="7" spans="1:33"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550"/>
      <c r="V8" s="550"/>
      <c r="W8" s="488"/>
      <c r="X8" s="474"/>
      <c r="Y8" s="474"/>
      <c r="Z8" s="474"/>
      <c r="AA8" s="474"/>
      <c r="AB8" s="474"/>
      <c r="AC8" s="474"/>
      <c r="AD8" s="474"/>
      <c r="AE8" s="474"/>
      <c r="AF8" s="474"/>
      <c r="AG8" s="474"/>
    </row>
    <row r="9" spans="1:33" s="460"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550"/>
      <c r="V9" s="550"/>
      <c r="W9" s="488"/>
      <c r="X9" s="474"/>
      <c r="Y9" s="474"/>
      <c r="Z9" s="474"/>
      <c r="AA9" s="474"/>
      <c r="AB9" s="474"/>
      <c r="AC9" s="474"/>
      <c r="AD9" s="474"/>
      <c r="AE9" s="474"/>
      <c r="AF9" s="474"/>
      <c r="AG9" s="474"/>
    </row>
    <row r="10" spans="1:33"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7"/>
      <c r="P12" s="1327"/>
      <c r="Q12" s="1327"/>
      <c r="R12" s="1327"/>
      <c r="S12" s="1327"/>
      <c r="T12" s="1327"/>
      <c r="U12" s="1327"/>
    </row>
    <row r="13" spans="1:33">
      <c r="J13" s="450"/>
      <c r="K13" s="450"/>
      <c r="L13" s="1229" t="s">
        <v>445</v>
      </c>
      <c r="M13" s="1229"/>
      <c r="N13" s="1229"/>
      <c r="O13" s="1229"/>
      <c r="P13" s="1229"/>
      <c r="Q13" s="1229"/>
      <c r="R13" s="1229"/>
      <c r="S13" s="1229"/>
      <c r="T13" s="1229"/>
      <c r="U13" s="1229"/>
      <c r="V13" s="1229"/>
      <c r="W13" s="1229" t="s">
        <v>446</v>
      </c>
    </row>
    <row r="14" spans="1:33" ht="14.25" customHeight="1">
      <c r="J14" s="450"/>
      <c r="K14" s="450"/>
      <c r="L14" s="1294" t="s">
        <v>91</v>
      </c>
      <c r="M14" s="1294" t="s">
        <v>603</v>
      </c>
      <c r="N14" s="443"/>
      <c r="O14" s="1295" t="s">
        <v>605</v>
      </c>
      <c r="P14" s="1296"/>
      <c r="Q14" s="1296"/>
      <c r="R14" s="1296"/>
      <c r="S14" s="1296"/>
      <c r="T14" s="1297"/>
      <c r="U14" s="1305" t="s">
        <v>339</v>
      </c>
      <c r="V14" s="1326" t="s">
        <v>274</v>
      </c>
      <c r="W14" s="1229"/>
    </row>
    <row r="15" spans="1:33" ht="14.25" customHeight="1">
      <c r="J15" s="450"/>
      <c r="K15" s="450"/>
      <c r="L15" s="1294"/>
      <c r="M15" s="1294"/>
      <c r="N15" s="442"/>
      <c r="O15" s="1300" t="s">
        <v>604</v>
      </c>
      <c r="P15" s="623"/>
      <c r="Q15" s="623"/>
      <c r="R15" s="1303" t="s">
        <v>616</v>
      </c>
      <c r="S15" s="1303"/>
      <c r="T15" s="1304"/>
      <c r="U15" s="1306"/>
      <c r="V15" s="1326"/>
      <c r="W15" s="1229"/>
    </row>
    <row r="16" spans="1:33" ht="30.75" customHeight="1">
      <c r="J16" s="450"/>
      <c r="K16" s="450"/>
      <c r="L16" s="1294"/>
      <c r="M16" s="1294"/>
      <c r="N16" s="441"/>
      <c r="O16" s="1301"/>
      <c r="P16" s="621"/>
      <c r="Q16" s="622"/>
      <c r="R16" s="505" t="s">
        <v>273</v>
      </c>
      <c r="S16" s="1289" t="s">
        <v>272</v>
      </c>
      <c r="T16" s="1290"/>
      <c r="U16" s="1307"/>
      <c r="V16" s="1326"/>
      <c r="W16" s="1229"/>
    </row>
    <row r="17" spans="1:33">
      <c r="J17" s="450"/>
      <c r="K17" s="458">
        <v>1</v>
      </c>
      <c r="L17" s="605" t="s">
        <v>92</v>
      </c>
      <c r="M17" s="605" t="s">
        <v>48</v>
      </c>
      <c r="N17" s="478" t="s">
        <v>48</v>
      </c>
      <c r="O17" s="606">
        <f ca="1">OFFSET(O17,0,-1)+1</f>
        <v>3</v>
      </c>
      <c r="P17" s="607">
        <f ca="1">OFFSET(P17,0,-1)</f>
        <v>3</v>
      </c>
      <c r="Q17" s="607">
        <f ca="1">OFFSET(Q17,0,-1)</f>
        <v>3</v>
      </c>
      <c r="R17" s="606">
        <f ca="1">OFFSET(R17,0,-1)+1</f>
        <v>4</v>
      </c>
      <c r="S17" s="1324">
        <f ca="1">OFFSET(S17,0,-1)+1</f>
        <v>5</v>
      </c>
      <c r="T17" s="1324"/>
      <c r="U17" s="606">
        <f ca="1">OFFSET(U17,0,-2)+1</f>
        <v>6</v>
      </c>
      <c r="V17" s="607">
        <f ca="1">OFFSET(V17,0,-1)</f>
        <v>6</v>
      </c>
      <c r="W17" s="606">
        <f ca="1">OFFSET(W17,0,-1)+1</f>
        <v>7</v>
      </c>
    </row>
    <row r="18" spans="1:33" ht="22.5">
      <c r="A18" s="1313">
        <v>1</v>
      </c>
      <c r="B18" s="848"/>
      <c r="C18" s="848"/>
      <c r="D18" s="848"/>
      <c r="E18" s="849"/>
      <c r="F18" s="850"/>
      <c r="G18" s="850"/>
      <c r="H18" s="850"/>
      <c r="I18" s="851"/>
      <c r="J18" s="846"/>
      <c r="K18" s="853"/>
      <c r="L18" s="561">
        <f>mergeValue(A18)</f>
        <v>1</v>
      </c>
      <c r="M18" s="609" t="s">
        <v>19</v>
      </c>
      <c r="N18" s="548"/>
      <c r="O18" s="1325"/>
      <c r="P18" s="1325"/>
      <c r="Q18" s="1325"/>
      <c r="R18" s="1325"/>
      <c r="S18" s="1325"/>
      <c r="T18" s="1325"/>
      <c r="U18" s="1325"/>
      <c r="V18" s="1325"/>
      <c r="W18" s="1130" t="s">
        <v>719</v>
      </c>
    </row>
    <row r="19" spans="1:33" ht="22.5">
      <c r="A19" s="1313"/>
      <c r="B19" s="1313">
        <v>1</v>
      </c>
      <c r="C19" s="848"/>
      <c r="D19" s="848"/>
      <c r="E19" s="850"/>
      <c r="F19" s="850"/>
      <c r="G19" s="850"/>
      <c r="H19" s="850"/>
      <c r="I19" s="845"/>
      <c r="J19" s="844"/>
      <c r="K19" s="847"/>
      <c r="L19" s="561" t="str">
        <f>mergeValue(A19) &amp;"."&amp; mergeValue(B19)</f>
        <v>1.1</v>
      </c>
      <c r="M19" s="515" t="s">
        <v>15</v>
      </c>
      <c r="N19" s="548"/>
      <c r="O19" s="1325"/>
      <c r="P19" s="1325"/>
      <c r="Q19" s="1325"/>
      <c r="R19" s="1325"/>
      <c r="S19" s="1325"/>
      <c r="T19" s="1325"/>
      <c r="U19" s="1325"/>
      <c r="V19" s="1325"/>
      <c r="W19" s="1130" t="s">
        <v>460</v>
      </c>
    </row>
    <row r="20" spans="1:33" ht="22.5">
      <c r="A20" s="1313"/>
      <c r="B20" s="1313"/>
      <c r="C20" s="1313">
        <v>1</v>
      </c>
      <c r="D20" s="848"/>
      <c r="E20" s="850"/>
      <c r="F20" s="850"/>
      <c r="G20" s="850"/>
      <c r="H20" s="850"/>
      <c r="I20" s="852"/>
      <c r="J20" s="844"/>
      <c r="K20" s="847"/>
      <c r="L20" s="561" t="str">
        <f>mergeValue(A20) &amp;"."&amp; mergeValue(B20)&amp;"."&amp; mergeValue(C20)</f>
        <v>1.1.1</v>
      </c>
      <c r="M20" s="516" t="s">
        <v>7</v>
      </c>
      <c r="N20" s="548"/>
      <c r="O20" s="1325"/>
      <c r="P20" s="1325"/>
      <c r="Q20" s="1325"/>
      <c r="R20" s="1325"/>
      <c r="S20" s="1325"/>
      <c r="T20" s="1325"/>
      <c r="U20" s="1325"/>
      <c r="V20" s="1325"/>
      <c r="W20" s="1130" t="s">
        <v>601</v>
      </c>
    </row>
    <row r="21" spans="1:33" ht="22.5">
      <c r="A21" s="1313"/>
      <c r="B21" s="1313"/>
      <c r="C21" s="1313"/>
      <c r="D21" s="1313">
        <v>1</v>
      </c>
      <c r="E21" s="850"/>
      <c r="F21" s="850"/>
      <c r="G21" s="850"/>
      <c r="H21" s="850"/>
      <c r="I21" s="852"/>
      <c r="J21" s="844"/>
      <c r="K21" s="847"/>
      <c r="L21" s="561" t="str">
        <f>mergeValue(A21) &amp;"."&amp; mergeValue(B21)&amp;"."&amp; mergeValue(C21)&amp;"."&amp; mergeValue(D21)</f>
        <v>1.1.1.1</v>
      </c>
      <c r="M21" s="517" t="s">
        <v>21</v>
      </c>
      <c r="N21" s="548"/>
      <c r="O21" s="1325"/>
      <c r="P21" s="1325"/>
      <c r="Q21" s="1325"/>
      <c r="R21" s="1325"/>
      <c r="S21" s="1325"/>
      <c r="T21" s="1325"/>
      <c r="U21" s="1325"/>
      <c r="V21" s="1325"/>
      <c r="W21" s="1130" t="s">
        <v>602</v>
      </c>
    </row>
    <row r="22" spans="1:33" ht="78.75">
      <c r="A22" s="1313"/>
      <c r="B22" s="1313"/>
      <c r="C22" s="1313"/>
      <c r="D22" s="1313"/>
      <c r="E22" s="1313">
        <v>1</v>
      </c>
      <c r="F22" s="850"/>
      <c r="G22" s="850"/>
      <c r="H22" s="848">
        <v>1</v>
      </c>
      <c r="I22" s="1313">
        <v>1</v>
      </c>
      <c r="J22" s="850"/>
      <c r="K22" s="855"/>
      <c r="L22" s="561" t="str">
        <f>mergeValue(A22) &amp;"."&amp; mergeValue(B22)&amp;"."&amp; mergeValue(C22)&amp;"."&amp; mergeValue(D22)&amp;"."&amp; mergeValue(E22)</f>
        <v>1.1.1.1.1</v>
      </c>
      <c r="M22" s="523" t="s">
        <v>8</v>
      </c>
      <c r="N22" s="549"/>
      <c r="O22" s="1315"/>
      <c r="P22" s="1315"/>
      <c r="Q22" s="1315"/>
      <c r="R22" s="1315"/>
      <c r="S22" s="1315"/>
      <c r="T22" s="1315"/>
      <c r="U22" s="1315"/>
      <c r="V22" s="1315"/>
      <c r="W22" s="1130" t="s">
        <v>720</v>
      </c>
    </row>
    <row r="23" spans="1:33" ht="33.75">
      <c r="A23" s="1313"/>
      <c r="B23" s="1313"/>
      <c r="C23" s="1313"/>
      <c r="D23" s="1313"/>
      <c r="E23" s="1313"/>
      <c r="F23" s="1313">
        <v>1</v>
      </c>
      <c r="G23" s="848"/>
      <c r="H23" s="848"/>
      <c r="I23" s="1313"/>
      <c r="J23" s="1313">
        <v>1</v>
      </c>
      <c r="K23" s="856"/>
      <c r="L23" s="561" t="str">
        <f>mergeValue(A23) &amp;"."&amp; mergeValue(B23)&amp;"."&amp; mergeValue(C23)&amp;"."&amp; mergeValue(D23)&amp;"."&amp; mergeValue(E23)&amp;"."&amp; mergeValue(F23)</f>
        <v>1.1.1.1.1.1</v>
      </c>
      <c r="M23" s="524" t="s">
        <v>9</v>
      </c>
      <c r="N23" s="549"/>
      <c r="O23" s="1316"/>
      <c r="P23" s="1317"/>
      <c r="Q23" s="1317"/>
      <c r="R23" s="1317"/>
      <c r="S23" s="1317"/>
      <c r="T23" s="1317"/>
      <c r="U23" s="1317"/>
      <c r="V23" s="1318"/>
      <c r="W23" s="1130" t="s">
        <v>721</v>
      </c>
      <c r="Y23" s="473" t="str">
        <f>strCheckUnique(Z23:Z26)</f>
        <v/>
      </c>
      <c r="AA23" s="473" t="str">
        <f>IF(O23="","",O23 &amp; ":_")</f>
        <v/>
      </c>
    </row>
    <row r="24" spans="1:33" ht="122.1" customHeight="1">
      <c r="A24" s="1313"/>
      <c r="B24" s="1313"/>
      <c r="C24" s="1313"/>
      <c r="D24" s="1313"/>
      <c r="E24" s="1313"/>
      <c r="F24" s="1313"/>
      <c r="G24" s="848">
        <v>1</v>
      </c>
      <c r="H24" s="848"/>
      <c r="I24" s="1313"/>
      <c r="J24" s="1313"/>
      <c r="K24" s="856">
        <v>1</v>
      </c>
      <c r="L24" s="561" t="str">
        <f>mergeValue(A24) &amp;"."&amp; mergeValue(B24)&amp;"."&amp; mergeValue(C24)&amp;"."&amp; mergeValue(D24)&amp;"."&amp; mergeValue(E24)&amp;"."&amp; mergeValue(F24)&amp;"."&amp; mergeValue(G24)</f>
        <v>1.1.1.1.1.1.1</v>
      </c>
      <c r="M24" s="1089"/>
      <c r="N24" s="554"/>
      <c r="O24" s="1104"/>
      <c r="P24" s="531"/>
      <c r="Q24" s="531"/>
      <c r="R24" s="1319"/>
      <c r="S24" s="1309" t="s">
        <v>83</v>
      </c>
      <c r="T24" s="1319"/>
      <c r="U24" s="1309" t="s">
        <v>84</v>
      </c>
      <c r="V24" s="546"/>
      <c r="W24" s="1283" t="s">
        <v>722</v>
      </c>
      <c r="X24" s="469" t="str">
        <f>strCheckDate(O25:V25)</f>
        <v/>
      </c>
      <c r="Y24" s="473"/>
      <c r="Z24" s="473" t="str">
        <f>IF(M24="","",M24 )</f>
        <v/>
      </c>
      <c r="AA24" s="473"/>
      <c r="AB24" s="473"/>
      <c r="AC24" s="473"/>
    </row>
    <row r="25" spans="1:33" ht="11.25" hidden="1">
      <c r="A25" s="1313"/>
      <c r="B25" s="1313"/>
      <c r="C25" s="1313"/>
      <c r="D25" s="1313"/>
      <c r="E25" s="1313"/>
      <c r="F25" s="1313"/>
      <c r="G25" s="848"/>
      <c r="H25" s="848"/>
      <c r="I25" s="1313"/>
      <c r="J25" s="1313"/>
      <c r="K25" s="856"/>
      <c r="L25" s="568"/>
      <c r="M25" s="614"/>
      <c r="N25" s="554"/>
      <c r="O25" s="552"/>
      <c r="P25" s="531"/>
      <c r="Q25" s="552" t="str">
        <f>R24 &amp; "-" &amp; T24</f>
        <v>-</v>
      </c>
      <c r="R25" s="1308"/>
      <c r="S25" s="1309"/>
      <c r="T25" s="1308"/>
      <c r="U25" s="1309"/>
      <c r="V25" s="546"/>
      <c r="W25" s="1284"/>
    </row>
    <row r="26" spans="1:33" s="444" customFormat="1" ht="15" customHeight="1">
      <c r="A26" s="1313"/>
      <c r="B26" s="1313"/>
      <c r="C26" s="1313"/>
      <c r="D26" s="1313"/>
      <c r="E26" s="1313"/>
      <c r="F26" s="1313"/>
      <c r="G26" s="850"/>
      <c r="H26" s="848"/>
      <c r="I26" s="1313"/>
      <c r="J26" s="1313"/>
      <c r="K26" s="855"/>
      <c r="L26" s="507"/>
      <c r="M26" s="526" t="s">
        <v>24</v>
      </c>
      <c r="N26" s="520"/>
      <c r="O26" s="514"/>
      <c r="P26" s="514"/>
      <c r="Q26" s="514"/>
      <c r="R26" s="541"/>
      <c r="S26" s="533"/>
      <c r="T26" s="532"/>
      <c r="U26" s="520"/>
      <c r="V26" s="529"/>
      <c r="W26" s="1285"/>
      <c r="X26" s="470"/>
      <c r="Y26" s="470"/>
      <c r="Z26" s="470"/>
      <c r="AA26" s="470"/>
      <c r="AB26" s="470"/>
      <c r="AC26" s="470"/>
      <c r="AD26" s="470"/>
      <c r="AE26" s="470"/>
      <c r="AF26" s="470"/>
      <c r="AG26" s="470"/>
    </row>
    <row r="27" spans="1:33" s="444" customFormat="1" ht="15" customHeight="1">
      <c r="A27" s="1313"/>
      <c r="B27" s="1313"/>
      <c r="C27" s="1313"/>
      <c r="D27" s="1313"/>
      <c r="E27" s="1313"/>
      <c r="F27" s="850"/>
      <c r="G27" s="850"/>
      <c r="H27" s="848"/>
      <c r="I27" s="1313"/>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13"/>
      <c r="B28" s="1313"/>
      <c r="C28" s="1313"/>
      <c r="D28" s="1313"/>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13"/>
      <c r="B29" s="1313"/>
      <c r="C29" s="1313"/>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13"/>
      <c r="B30" s="1313"/>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13"/>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6" t="s">
        <v>723</v>
      </c>
      <c r="N34" s="1276"/>
      <c r="O34" s="1276"/>
      <c r="P34" s="1276"/>
      <c r="Q34" s="1276"/>
      <c r="R34" s="1276"/>
      <c r="S34" s="1276"/>
      <c r="T34" s="1276"/>
      <c r="U34" s="1276"/>
      <c r="V34" s="1276"/>
      <c r="W34" s="1276"/>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7" t="s">
        <v>471</v>
      </c>
      <c r="G2" s="1278"/>
      <c r="H2" s="1279"/>
      <c r="I2" s="608"/>
    </row>
    <row r="3" spans="1:20" ht="3" customHeight="1"/>
    <row r="4" spans="1:20" s="538" customFormat="1" ht="11.25">
      <c r="A4" s="558"/>
      <c r="B4" s="558"/>
      <c r="C4" s="558"/>
      <c r="D4" s="558"/>
      <c r="F4" s="1229" t="s">
        <v>445</v>
      </c>
      <c r="G4" s="1229"/>
      <c r="H4" s="1229"/>
      <c r="I4" s="128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8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472</v>
      </c>
      <c r="H7" s="572" t="str">
        <f>IF(dateCh="","",dateCh)</f>
        <v>29.04.2019</v>
      </c>
      <c r="I7" s="549" t="s">
        <v>473</v>
      </c>
      <c r="J7" s="583"/>
      <c r="K7" s="558"/>
      <c r="L7" s="558"/>
      <c r="M7" s="558"/>
      <c r="N7" s="558"/>
      <c r="O7" s="558"/>
      <c r="P7" s="558"/>
      <c r="Q7" s="558"/>
      <c r="R7" s="558"/>
      <c r="S7" s="558"/>
      <c r="T7" s="558"/>
    </row>
    <row r="8" spans="1:20" s="538" customFormat="1" ht="45">
      <c r="A8" s="1281">
        <v>1</v>
      </c>
      <c r="B8" s="558"/>
      <c r="C8" s="558"/>
      <c r="D8" s="558"/>
      <c r="F8" s="584" t="str">
        <f>"2." &amp;mergeValue(A8)</f>
        <v>2.1</v>
      </c>
      <c r="G8" s="600" t="s">
        <v>474</v>
      </c>
      <c r="H8" s="572"/>
      <c r="I8" s="549" t="s">
        <v>569</v>
      </c>
      <c r="J8" s="583"/>
      <c r="K8" s="558"/>
      <c r="L8" s="558"/>
      <c r="M8" s="558"/>
      <c r="N8" s="558"/>
      <c r="O8" s="558"/>
      <c r="P8" s="558"/>
      <c r="Q8" s="558"/>
      <c r="R8" s="558"/>
      <c r="S8" s="558"/>
      <c r="T8" s="558"/>
    </row>
    <row r="9" spans="1:20" s="538" customFormat="1" ht="22.5">
      <c r="A9" s="1281"/>
      <c r="B9" s="558"/>
      <c r="C9" s="558"/>
      <c r="D9" s="558"/>
      <c r="F9" s="584" t="str">
        <f>"3." &amp;mergeValue(A9)</f>
        <v>3.1</v>
      </c>
      <c r="G9" s="600" t="s">
        <v>475</v>
      </c>
      <c r="H9" s="572"/>
      <c r="I9" s="549" t="s">
        <v>567</v>
      </c>
      <c r="J9" s="583"/>
      <c r="K9" s="558"/>
      <c r="L9" s="558"/>
      <c r="M9" s="558"/>
      <c r="N9" s="558"/>
      <c r="O9" s="558"/>
      <c r="P9" s="558"/>
      <c r="Q9" s="558"/>
      <c r="R9" s="558"/>
      <c r="S9" s="558"/>
      <c r="T9" s="558"/>
    </row>
    <row r="10" spans="1:20" s="538" customFormat="1" ht="22.5">
      <c r="A10" s="1281"/>
      <c r="B10" s="558"/>
      <c r="C10" s="558"/>
      <c r="D10" s="558"/>
      <c r="F10" s="584" t="str">
        <f>"4."&amp;mergeValue(A10)</f>
        <v>4.1</v>
      </c>
      <c r="G10" s="600" t="s">
        <v>476</v>
      </c>
      <c r="H10" s="573" t="s">
        <v>449</v>
      </c>
      <c r="I10" s="549"/>
      <c r="J10" s="583"/>
      <c r="K10" s="558"/>
      <c r="L10" s="558"/>
      <c r="M10" s="558"/>
      <c r="N10" s="558"/>
      <c r="O10" s="558"/>
      <c r="P10" s="558"/>
      <c r="Q10" s="558"/>
      <c r="R10" s="558"/>
      <c r="S10" s="558"/>
      <c r="T10" s="558"/>
    </row>
    <row r="11" spans="1:20" s="538" customFormat="1" ht="18.75">
      <c r="A11" s="1281"/>
      <c r="B11" s="1281">
        <v>1</v>
      </c>
      <c r="C11" s="591"/>
      <c r="D11" s="591"/>
      <c r="F11" s="584" t="str">
        <f>"4."&amp;mergeValue(A11) &amp;"."&amp;mergeValue(B11)</f>
        <v>4.1.1</v>
      </c>
      <c r="G11" s="579" t="s">
        <v>571</v>
      </c>
      <c r="H11" s="572" t="str">
        <f>IF(region_name="","",region_name)</f>
        <v>Ростовская область</v>
      </c>
      <c r="I11" s="549" t="s">
        <v>479</v>
      </c>
      <c r="J11" s="583"/>
      <c r="K11" s="558"/>
      <c r="L11" s="558"/>
      <c r="M11" s="558"/>
      <c r="N11" s="558"/>
      <c r="O11" s="558"/>
      <c r="P11" s="558"/>
      <c r="Q11" s="558"/>
      <c r="R11" s="558"/>
      <c r="S11" s="558"/>
      <c r="T11" s="558"/>
    </row>
    <row r="12" spans="1:20" s="538" customFormat="1" ht="22.5">
      <c r="A12" s="1281"/>
      <c r="B12" s="1281"/>
      <c r="C12" s="1281">
        <v>1</v>
      </c>
      <c r="D12" s="591"/>
      <c r="F12" s="584" t="str">
        <f>"4."&amp;mergeValue(A12) &amp;"."&amp;mergeValue(B12)&amp;"."&amp;mergeValue(C12)</f>
        <v>4.1.1.1</v>
      </c>
      <c r="G12" s="590" t="s">
        <v>477</v>
      </c>
      <c r="H12" s="572"/>
      <c r="I12" s="549" t="s">
        <v>480</v>
      </c>
      <c r="J12" s="583"/>
      <c r="K12" s="558"/>
      <c r="L12" s="558"/>
      <c r="M12" s="558"/>
      <c r="N12" s="558"/>
      <c r="O12" s="558"/>
      <c r="P12" s="558"/>
      <c r="Q12" s="558"/>
      <c r="R12" s="558"/>
      <c r="S12" s="558"/>
      <c r="T12" s="558"/>
    </row>
    <row r="13" spans="1:20" s="538" customFormat="1" ht="39" customHeight="1">
      <c r="A13" s="1281"/>
      <c r="B13" s="1281"/>
      <c r="C13" s="1281"/>
      <c r="D13" s="591">
        <v>1</v>
      </c>
      <c r="F13" s="584" t="str">
        <f>"4."&amp;mergeValue(A13) &amp;"."&amp;mergeValue(B13)&amp;"."&amp;mergeValue(C13)&amp;"."&amp;mergeValue(D13)</f>
        <v>4.1.1.1.1</v>
      </c>
      <c r="G13" s="601" t="s">
        <v>478</v>
      </c>
      <c r="H13" s="572"/>
      <c r="I13" s="1282" t="s">
        <v>570</v>
      </c>
      <c r="J13" s="583"/>
      <c r="K13" s="558"/>
      <c r="L13" s="558"/>
      <c r="M13" s="558"/>
      <c r="N13" s="558"/>
      <c r="O13" s="558"/>
      <c r="P13" s="558"/>
      <c r="Q13" s="558"/>
      <c r="R13" s="558"/>
      <c r="S13" s="558"/>
      <c r="T13" s="558"/>
    </row>
    <row r="14" spans="1:20" s="538" customFormat="1" ht="18.75">
      <c r="A14" s="1281"/>
      <c r="B14" s="1281"/>
      <c r="C14" s="1281"/>
      <c r="D14" s="591"/>
      <c r="F14" s="587"/>
      <c r="G14" s="519" t="s">
        <v>4</v>
      </c>
      <c r="H14" s="592"/>
      <c r="I14" s="1282"/>
      <c r="J14" s="583"/>
      <c r="K14" s="558"/>
      <c r="L14" s="558"/>
      <c r="M14" s="558"/>
      <c r="N14" s="558"/>
      <c r="O14" s="558"/>
      <c r="P14" s="558"/>
      <c r="Q14" s="558"/>
      <c r="R14" s="558"/>
      <c r="S14" s="558"/>
      <c r="T14" s="558"/>
    </row>
    <row r="15" spans="1:20" s="538" customFormat="1" ht="18.75">
      <c r="A15" s="1281"/>
      <c r="B15" s="1281"/>
      <c r="C15" s="591"/>
      <c r="D15" s="591"/>
      <c r="F15" s="602"/>
      <c r="G15" s="545" t="s">
        <v>401</v>
      </c>
      <c r="H15" s="603"/>
      <c r="I15" s="604"/>
      <c r="J15" s="583"/>
      <c r="K15" s="558"/>
      <c r="L15" s="558"/>
      <c r="M15" s="558"/>
      <c r="N15" s="558"/>
      <c r="O15" s="558"/>
      <c r="P15" s="558"/>
      <c r="Q15" s="558"/>
      <c r="R15" s="558"/>
      <c r="S15" s="558"/>
      <c r="T15" s="558"/>
    </row>
    <row r="16" spans="1:20" s="538" customFormat="1" ht="18.75">
      <c r="A16" s="1281"/>
      <c r="B16" s="558"/>
      <c r="C16" s="558"/>
      <c r="D16" s="558"/>
      <c r="F16" s="587"/>
      <c r="G16" s="527" t="s">
        <v>484</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483</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6" t="s">
        <v>572</v>
      </c>
      <c r="H19" s="127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2" t="str">
        <f>"Код отчёта: " &amp; GetCode()</f>
        <v>Код отчёта: FAS.JKH.OPEN.INFO.REQUEST.WARM</v>
      </c>
      <c r="C2" s="1202"/>
      <c r="D2" s="1202"/>
      <c r="E2" s="1202"/>
      <c r="F2" s="1202"/>
      <c r="G2" s="1202"/>
      <c r="Q2" s="222"/>
      <c r="R2" s="222"/>
      <c r="S2" s="222"/>
      <c r="T2" s="222"/>
      <c r="U2" s="222"/>
      <c r="V2" s="222"/>
      <c r="W2" s="222"/>
    </row>
    <row r="3" spans="1:27" ht="18" customHeight="1">
      <c r="B3" s="1203" t="str">
        <f>"Версия " &amp; GetVersion()</f>
        <v>Версия 1.0.1</v>
      </c>
      <c r="C3" s="1203"/>
      <c r="H3" s="40"/>
      <c r="I3" s="40"/>
      <c r="J3" s="40"/>
      <c r="K3" s="40"/>
      <c r="L3" s="40"/>
      <c r="M3" s="40"/>
      <c r="N3" s="40"/>
      <c r="O3" s="40"/>
      <c r="P3" s="40"/>
      <c r="Q3" s="222"/>
      <c r="R3" s="222"/>
      <c r="S3" s="222"/>
      <c r="T3" s="222"/>
      <c r="U3" s="222"/>
      <c r="V3" s="222"/>
      <c r="W3" s="252"/>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7" t="s">
        <v>677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4" t="s">
        <v>568</v>
      </c>
      <c r="F7" s="1204"/>
      <c r="G7" s="1204"/>
      <c r="H7" s="1204"/>
      <c r="I7" s="1204"/>
      <c r="J7" s="1204"/>
      <c r="K7" s="1204"/>
      <c r="L7" s="1204"/>
      <c r="M7" s="1204"/>
      <c r="N7" s="1204"/>
      <c r="O7" s="1204"/>
      <c r="P7" s="1204"/>
      <c r="Q7" s="1204"/>
      <c r="R7" s="1204"/>
      <c r="S7" s="1204"/>
      <c r="T7" s="1204"/>
      <c r="U7" s="1204"/>
      <c r="V7" s="1204"/>
      <c r="W7" s="1204"/>
      <c r="X7" s="1204"/>
      <c r="Y7" s="56"/>
    </row>
    <row r="8" spans="1:27" ht="15" customHeight="1">
      <c r="A8" s="40"/>
      <c r="B8" s="75"/>
      <c r="C8" s="74"/>
      <c r="D8" s="57"/>
      <c r="E8" s="1204"/>
      <c r="F8" s="1204"/>
      <c r="G8" s="1204"/>
      <c r="H8" s="1204"/>
      <c r="I8" s="1204"/>
      <c r="J8" s="1204"/>
      <c r="K8" s="1204"/>
      <c r="L8" s="1204"/>
      <c r="M8" s="1204"/>
      <c r="N8" s="1204"/>
      <c r="O8" s="1204"/>
      <c r="P8" s="1204"/>
      <c r="Q8" s="1204"/>
      <c r="R8" s="1204"/>
      <c r="S8" s="1204"/>
      <c r="T8" s="1204"/>
      <c r="U8" s="1204"/>
      <c r="V8" s="1204"/>
      <c r="W8" s="1204"/>
      <c r="X8" s="1204"/>
      <c r="Y8" s="56"/>
    </row>
    <row r="9" spans="1:27" ht="15" customHeight="1">
      <c r="A9" s="40"/>
      <c r="B9" s="75"/>
      <c r="C9" s="74"/>
      <c r="D9" s="57"/>
      <c r="E9" s="1204"/>
      <c r="F9" s="1204"/>
      <c r="G9" s="1204"/>
      <c r="H9" s="1204"/>
      <c r="I9" s="1204"/>
      <c r="J9" s="1204"/>
      <c r="K9" s="1204"/>
      <c r="L9" s="1204"/>
      <c r="M9" s="1204"/>
      <c r="N9" s="1204"/>
      <c r="O9" s="1204"/>
      <c r="P9" s="1204"/>
      <c r="Q9" s="1204"/>
      <c r="R9" s="1204"/>
      <c r="S9" s="1204"/>
      <c r="T9" s="1204"/>
      <c r="U9" s="1204"/>
      <c r="V9" s="1204"/>
      <c r="W9" s="1204"/>
      <c r="X9" s="1204"/>
      <c r="Y9" s="56"/>
    </row>
    <row r="10" spans="1:27" ht="10.5" customHeight="1">
      <c r="A10" s="40"/>
      <c r="B10" s="75"/>
      <c r="C10" s="74"/>
      <c r="D10" s="57"/>
      <c r="E10" s="1204"/>
      <c r="F10" s="1204"/>
      <c r="G10" s="1204"/>
      <c r="H10" s="1204"/>
      <c r="I10" s="1204"/>
      <c r="J10" s="1204"/>
      <c r="K10" s="1204"/>
      <c r="L10" s="1204"/>
      <c r="M10" s="1204"/>
      <c r="N10" s="1204"/>
      <c r="O10" s="1204"/>
      <c r="P10" s="1204"/>
      <c r="Q10" s="1204"/>
      <c r="R10" s="1204"/>
      <c r="S10" s="1204"/>
      <c r="T10" s="1204"/>
      <c r="U10" s="1204"/>
      <c r="V10" s="1204"/>
      <c r="W10" s="1204"/>
      <c r="X10" s="1204"/>
      <c r="Y10" s="56"/>
    </row>
    <row r="11" spans="1:27" ht="27" customHeight="1">
      <c r="A11" s="40"/>
      <c r="B11" s="75"/>
      <c r="C11" s="74"/>
      <c r="D11" s="57"/>
      <c r="E11" s="1204"/>
      <c r="F11" s="1204"/>
      <c r="G11" s="1204"/>
      <c r="H11" s="1204"/>
      <c r="I11" s="1204"/>
      <c r="J11" s="1204"/>
      <c r="K11" s="1204"/>
      <c r="L11" s="1204"/>
      <c r="M11" s="1204"/>
      <c r="N11" s="1204"/>
      <c r="O11" s="1204"/>
      <c r="P11" s="1204"/>
      <c r="Q11" s="1204"/>
      <c r="R11" s="1204"/>
      <c r="S11" s="1204"/>
      <c r="T11" s="1204"/>
      <c r="U11" s="1204"/>
      <c r="V11" s="1204"/>
      <c r="W11" s="1204"/>
      <c r="X11" s="1204"/>
      <c r="Y11" s="56"/>
    </row>
    <row r="12" spans="1:27" ht="12" customHeight="1">
      <c r="A12" s="40"/>
      <c r="B12" s="75"/>
      <c r="C12" s="74"/>
      <c r="D12" s="57"/>
      <c r="E12" s="1204"/>
      <c r="F12" s="1204"/>
      <c r="G12" s="1204"/>
      <c r="H12" s="1204"/>
      <c r="I12" s="1204"/>
      <c r="J12" s="1204"/>
      <c r="K12" s="1204"/>
      <c r="L12" s="1204"/>
      <c r="M12" s="1204"/>
      <c r="N12" s="1204"/>
      <c r="O12" s="1204"/>
      <c r="P12" s="1204"/>
      <c r="Q12" s="1204"/>
      <c r="R12" s="1204"/>
      <c r="S12" s="1204"/>
      <c r="T12" s="1204"/>
      <c r="U12" s="1204"/>
      <c r="V12" s="1204"/>
      <c r="W12" s="1204"/>
      <c r="X12" s="1204"/>
      <c r="Y12" s="56"/>
    </row>
    <row r="13" spans="1:27" ht="38.25" customHeight="1">
      <c r="A13" s="40"/>
      <c r="B13" s="75"/>
      <c r="C13" s="74"/>
      <c r="D13" s="57"/>
      <c r="E13" s="1204"/>
      <c r="F13" s="1204"/>
      <c r="G13" s="1204"/>
      <c r="H13" s="1204"/>
      <c r="I13" s="1204"/>
      <c r="J13" s="1204"/>
      <c r="K13" s="1204"/>
      <c r="L13" s="1204"/>
      <c r="M13" s="1204"/>
      <c r="N13" s="1204"/>
      <c r="O13" s="1204"/>
      <c r="P13" s="1204"/>
      <c r="Q13" s="1204"/>
      <c r="R13" s="1204"/>
      <c r="S13" s="1204"/>
      <c r="T13" s="1204"/>
      <c r="U13" s="1204"/>
      <c r="V13" s="1204"/>
      <c r="W13" s="1204"/>
      <c r="X13" s="1204"/>
      <c r="Y13" s="70"/>
    </row>
    <row r="14" spans="1:27" ht="15" customHeight="1">
      <c r="A14" s="40"/>
      <c r="B14" s="75"/>
      <c r="C14" s="74"/>
      <c r="D14" s="57"/>
      <c r="E14" s="1204"/>
      <c r="F14" s="1204"/>
      <c r="G14" s="1204"/>
      <c r="H14" s="1204"/>
      <c r="I14" s="1204"/>
      <c r="J14" s="1204"/>
      <c r="K14" s="1204"/>
      <c r="L14" s="1204"/>
      <c r="M14" s="1204"/>
      <c r="N14" s="1204"/>
      <c r="O14" s="1204"/>
      <c r="P14" s="1204"/>
      <c r="Q14" s="1204"/>
      <c r="R14" s="1204"/>
      <c r="S14" s="1204"/>
      <c r="T14" s="1204"/>
      <c r="U14" s="1204"/>
      <c r="V14" s="1204"/>
      <c r="W14" s="1204"/>
      <c r="X14" s="1204"/>
      <c r="Y14" s="56"/>
    </row>
    <row r="15" spans="1:27" ht="15">
      <c r="A15" s="40"/>
      <c r="B15" s="75"/>
      <c r="C15" s="74"/>
      <c r="D15" s="57"/>
      <c r="E15" s="1204"/>
      <c r="F15" s="1204"/>
      <c r="G15" s="1204"/>
      <c r="H15" s="1204"/>
      <c r="I15" s="1204"/>
      <c r="J15" s="1204"/>
      <c r="K15" s="1204"/>
      <c r="L15" s="1204"/>
      <c r="M15" s="1204"/>
      <c r="N15" s="1204"/>
      <c r="O15" s="1204"/>
      <c r="P15" s="1204"/>
      <c r="Q15" s="1204"/>
      <c r="R15" s="1204"/>
      <c r="S15" s="1204"/>
      <c r="T15" s="1204"/>
      <c r="U15" s="1204"/>
      <c r="V15" s="1204"/>
      <c r="W15" s="1204"/>
      <c r="X15" s="1204"/>
      <c r="Y15" s="56"/>
    </row>
    <row r="16" spans="1:27" ht="15">
      <c r="A16" s="40"/>
      <c r="B16" s="75"/>
      <c r="C16" s="74"/>
      <c r="D16" s="57"/>
      <c r="E16" s="1204"/>
      <c r="F16" s="1204"/>
      <c r="G16" s="1204"/>
      <c r="H16" s="1204"/>
      <c r="I16" s="1204"/>
      <c r="J16" s="1204"/>
      <c r="K16" s="1204"/>
      <c r="L16" s="1204"/>
      <c r="M16" s="1204"/>
      <c r="N16" s="1204"/>
      <c r="O16" s="1204"/>
      <c r="P16" s="1204"/>
      <c r="Q16" s="1204"/>
      <c r="R16" s="1204"/>
      <c r="S16" s="1204"/>
      <c r="T16" s="1204"/>
      <c r="U16" s="1204"/>
      <c r="V16" s="1204"/>
      <c r="W16" s="1204"/>
      <c r="X16" s="1204"/>
      <c r="Y16" s="56"/>
    </row>
    <row r="17" spans="1:25" ht="15" customHeight="1">
      <c r="A17" s="40"/>
      <c r="B17" s="75"/>
      <c r="C17" s="74"/>
      <c r="D17" s="57"/>
      <c r="E17" s="1204"/>
      <c r="F17" s="1204"/>
      <c r="G17" s="1204"/>
      <c r="H17" s="1204"/>
      <c r="I17" s="1204"/>
      <c r="J17" s="1204"/>
      <c r="K17" s="1204"/>
      <c r="L17" s="1204"/>
      <c r="M17" s="1204"/>
      <c r="N17" s="1204"/>
      <c r="O17" s="1204"/>
      <c r="P17" s="1204"/>
      <c r="Q17" s="1204"/>
      <c r="R17" s="1204"/>
      <c r="S17" s="1204"/>
      <c r="T17" s="1204"/>
      <c r="U17" s="1204"/>
      <c r="V17" s="1204"/>
      <c r="W17" s="1204"/>
      <c r="X17" s="1204"/>
      <c r="Y17" s="56"/>
    </row>
    <row r="18" spans="1:25" ht="15">
      <c r="A18" s="40"/>
      <c r="B18" s="75"/>
      <c r="C18" s="74"/>
      <c r="D18" s="57"/>
      <c r="E18" s="1204"/>
      <c r="F18" s="1204"/>
      <c r="G18" s="1204"/>
      <c r="H18" s="1204"/>
      <c r="I18" s="1204"/>
      <c r="J18" s="1204"/>
      <c r="K18" s="1204"/>
      <c r="L18" s="1204"/>
      <c r="M18" s="1204"/>
      <c r="N18" s="1204"/>
      <c r="O18" s="1204"/>
      <c r="P18" s="1204"/>
      <c r="Q18" s="1204"/>
      <c r="R18" s="1204"/>
      <c r="S18" s="1204"/>
      <c r="T18" s="1204"/>
      <c r="U18" s="1204"/>
      <c r="V18" s="1204"/>
      <c r="W18" s="1204"/>
      <c r="X18" s="1204"/>
      <c r="Y18" s="56"/>
    </row>
    <row r="19" spans="1:25" ht="59.25" customHeight="1">
      <c r="A19" s="40"/>
      <c r="B19" s="75"/>
      <c r="C19" s="74"/>
      <c r="D19" s="63"/>
      <c r="E19" s="1204"/>
      <c r="F19" s="1204"/>
      <c r="G19" s="1204"/>
      <c r="H19" s="1204"/>
      <c r="I19" s="1204"/>
      <c r="J19" s="1204"/>
      <c r="K19" s="1204"/>
      <c r="L19" s="1204"/>
      <c r="M19" s="1204"/>
      <c r="N19" s="1204"/>
      <c r="O19" s="1204"/>
      <c r="P19" s="1204"/>
      <c r="Q19" s="1204"/>
      <c r="R19" s="1204"/>
      <c r="S19" s="1204"/>
      <c r="T19" s="1204"/>
      <c r="U19" s="1204"/>
      <c r="V19" s="1204"/>
      <c r="W19" s="1204"/>
      <c r="X19" s="120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0" t="s">
        <v>253</v>
      </c>
      <c r="G21" s="1211"/>
      <c r="H21" s="1211"/>
      <c r="I21" s="1211"/>
      <c r="J21" s="1211"/>
      <c r="K21" s="1211"/>
      <c r="L21" s="1211"/>
      <c r="M21" s="1211"/>
      <c r="N21" s="57"/>
      <c r="O21" s="68" t="s">
        <v>236</v>
      </c>
      <c r="P21" s="1212" t="s">
        <v>237</v>
      </c>
      <c r="Q21" s="1213"/>
      <c r="R21" s="1213"/>
      <c r="S21" s="1213"/>
      <c r="T21" s="1213"/>
      <c r="U21" s="1213"/>
      <c r="V21" s="1213"/>
      <c r="W21" s="1213"/>
      <c r="X21" s="1213"/>
      <c r="Y21" s="56"/>
    </row>
    <row r="22" spans="1:25" ht="14.25" hidden="1" customHeight="1">
      <c r="A22" s="40"/>
      <c r="B22" s="75"/>
      <c r="C22" s="74"/>
      <c r="D22" s="58"/>
      <c r="E22" s="89" t="s">
        <v>236</v>
      </c>
      <c r="F22" s="1210" t="s">
        <v>239</v>
      </c>
      <c r="G22" s="1211"/>
      <c r="H22" s="1211"/>
      <c r="I22" s="1211"/>
      <c r="J22" s="1211"/>
      <c r="K22" s="1211"/>
      <c r="L22" s="1211"/>
      <c r="M22" s="1211"/>
      <c r="N22" s="57"/>
      <c r="O22" s="71" t="s">
        <v>236</v>
      </c>
      <c r="P22" s="1212" t="s">
        <v>566</v>
      </c>
      <c r="Q22" s="1213"/>
      <c r="R22" s="1213"/>
      <c r="S22" s="1213"/>
      <c r="T22" s="1213"/>
      <c r="U22" s="1213"/>
      <c r="V22" s="1213"/>
      <c r="W22" s="1213"/>
      <c r="X22" s="1213"/>
      <c r="Y22" s="56"/>
    </row>
    <row r="23" spans="1:25" ht="27" hidden="1" customHeight="1">
      <c r="A23" s="40"/>
      <c r="B23" s="75"/>
      <c r="C23" s="74"/>
      <c r="D23" s="58"/>
      <c r="E23" s="57"/>
      <c r="F23" s="57"/>
      <c r="G23" s="57"/>
      <c r="H23" s="57"/>
      <c r="I23" s="57"/>
      <c r="J23" s="57"/>
      <c r="K23" s="57"/>
      <c r="L23" s="57"/>
      <c r="M23" s="57"/>
      <c r="N23" s="57"/>
      <c r="O23" s="57"/>
      <c r="P23" s="1205"/>
      <c r="Q23" s="1205"/>
      <c r="R23" s="1205"/>
      <c r="S23" s="1205"/>
      <c r="T23" s="1205"/>
      <c r="U23" s="1205"/>
      <c r="V23" s="1205"/>
      <c r="W23" s="120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9" t="s">
        <v>392</v>
      </c>
      <c r="F35" s="1209"/>
      <c r="G35" s="1209"/>
      <c r="H35" s="1209"/>
      <c r="I35" s="1209"/>
      <c r="J35" s="1209"/>
      <c r="K35" s="1209"/>
      <c r="L35" s="1209"/>
      <c r="M35" s="1209"/>
      <c r="N35" s="1209"/>
      <c r="O35" s="1209"/>
      <c r="P35" s="1209"/>
      <c r="Q35" s="1209"/>
      <c r="R35" s="1209"/>
      <c r="S35" s="1209"/>
      <c r="T35" s="1209"/>
      <c r="U35" s="1209"/>
      <c r="V35" s="1209"/>
      <c r="W35" s="1209"/>
      <c r="X35" s="1209"/>
      <c r="Y35" s="56"/>
    </row>
    <row r="36" spans="1:25" ht="38.25" hidden="1" customHeight="1">
      <c r="A36" s="40"/>
      <c r="B36" s="75"/>
      <c r="C36" s="74"/>
      <c r="D36" s="58"/>
      <c r="E36" s="1209"/>
      <c r="F36" s="1209"/>
      <c r="G36" s="1209"/>
      <c r="H36" s="1209"/>
      <c r="I36" s="1209"/>
      <c r="J36" s="1209"/>
      <c r="K36" s="1209"/>
      <c r="L36" s="1209"/>
      <c r="M36" s="1209"/>
      <c r="N36" s="1209"/>
      <c r="O36" s="1209"/>
      <c r="P36" s="1209"/>
      <c r="Q36" s="1209"/>
      <c r="R36" s="1209"/>
      <c r="S36" s="1209"/>
      <c r="T36" s="1209"/>
      <c r="U36" s="1209"/>
      <c r="V36" s="1209"/>
      <c r="W36" s="1209"/>
      <c r="X36" s="1209"/>
      <c r="Y36" s="56"/>
    </row>
    <row r="37" spans="1:25" ht="9.75" hidden="1" customHeight="1">
      <c r="A37" s="40"/>
      <c r="B37" s="75"/>
      <c r="C37" s="74"/>
      <c r="D37" s="58"/>
      <c r="E37" s="1209"/>
      <c r="F37" s="1209"/>
      <c r="G37" s="1209"/>
      <c r="H37" s="1209"/>
      <c r="I37" s="1209"/>
      <c r="J37" s="1209"/>
      <c r="K37" s="1209"/>
      <c r="L37" s="1209"/>
      <c r="M37" s="1209"/>
      <c r="N37" s="1209"/>
      <c r="O37" s="1209"/>
      <c r="P37" s="1209"/>
      <c r="Q37" s="1209"/>
      <c r="R37" s="1209"/>
      <c r="S37" s="1209"/>
      <c r="T37" s="1209"/>
      <c r="U37" s="1209"/>
      <c r="V37" s="1209"/>
      <c r="W37" s="1209"/>
      <c r="X37" s="1209"/>
      <c r="Y37" s="56"/>
    </row>
    <row r="38" spans="1:25" ht="51" hidden="1" customHeight="1">
      <c r="A38" s="40"/>
      <c r="B38" s="75"/>
      <c r="C38" s="74"/>
      <c r="D38" s="58"/>
      <c r="E38" s="1209"/>
      <c r="F38" s="1209"/>
      <c r="G38" s="1209"/>
      <c r="H38" s="1209"/>
      <c r="I38" s="1209"/>
      <c r="J38" s="1209"/>
      <c r="K38" s="1209"/>
      <c r="L38" s="1209"/>
      <c r="M38" s="1209"/>
      <c r="N38" s="1209"/>
      <c r="O38" s="1209"/>
      <c r="P38" s="1209"/>
      <c r="Q38" s="1209"/>
      <c r="R38" s="1209"/>
      <c r="S38" s="1209"/>
      <c r="T38" s="1209"/>
      <c r="U38" s="1209"/>
      <c r="V38" s="1209"/>
      <c r="W38" s="1209"/>
      <c r="X38" s="1209"/>
      <c r="Y38" s="56"/>
    </row>
    <row r="39" spans="1:25" ht="15" hidden="1" customHeight="1">
      <c r="A39" s="40"/>
      <c r="B39" s="75"/>
      <c r="C39" s="74"/>
      <c r="D39" s="58"/>
      <c r="E39" s="1209"/>
      <c r="F39" s="1209"/>
      <c r="G39" s="1209"/>
      <c r="H39" s="1209"/>
      <c r="I39" s="1209"/>
      <c r="J39" s="1209"/>
      <c r="K39" s="1209"/>
      <c r="L39" s="1209"/>
      <c r="M39" s="1209"/>
      <c r="N39" s="1209"/>
      <c r="O39" s="1209"/>
      <c r="P39" s="1209"/>
      <c r="Q39" s="1209"/>
      <c r="R39" s="1209"/>
      <c r="S39" s="1209"/>
      <c r="T39" s="1209"/>
      <c r="U39" s="1209"/>
      <c r="V39" s="1209"/>
      <c r="W39" s="1209"/>
      <c r="X39" s="1209"/>
      <c r="Y39" s="56"/>
    </row>
    <row r="40" spans="1:25" ht="12" hidden="1" customHeight="1">
      <c r="A40" s="40"/>
      <c r="B40" s="75"/>
      <c r="C40" s="74"/>
      <c r="D40" s="58"/>
      <c r="E40" s="1214"/>
      <c r="F40" s="1215"/>
      <c r="G40" s="1215"/>
      <c r="H40" s="1215"/>
      <c r="I40" s="1215"/>
      <c r="J40" s="1215"/>
      <c r="K40" s="1215"/>
      <c r="L40" s="1215"/>
      <c r="M40" s="1215"/>
      <c r="N40" s="1215"/>
      <c r="O40" s="1215"/>
      <c r="P40" s="1215"/>
      <c r="Q40" s="1215"/>
      <c r="R40" s="1215"/>
      <c r="S40" s="1215"/>
      <c r="T40" s="1215"/>
      <c r="U40" s="1215"/>
      <c r="V40" s="1215"/>
      <c r="W40" s="1215"/>
      <c r="X40" s="1215"/>
      <c r="Y40" s="56"/>
    </row>
    <row r="41" spans="1:25" ht="38.25" hidden="1" customHeight="1">
      <c r="A41" s="40"/>
      <c r="B41" s="75"/>
      <c r="C41" s="74"/>
      <c r="D41" s="58"/>
      <c r="E41" s="1209"/>
      <c r="F41" s="1209"/>
      <c r="G41" s="1209"/>
      <c r="H41" s="1209"/>
      <c r="I41" s="1209"/>
      <c r="J41" s="1209"/>
      <c r="K41" s="1209"/>
      <c r="L41" s="1209"/>
      <c r="M41" s="1209"/>
      <c r="N41" s="1209"/>
      <c r="O41" s="1209"/>
      <c r="P41" s="1209"/>
      <c r="Q41" s="1209"/>
      <c r="R41" s="1209"/>
      <c r="S41" s="1209"/>
      <c r="T41" s="1209"/>
      <c r="U41" s="1209"/>
      <c r="V41" s="1209"/>
      <c r="W41" s="1209"/>
      <c r="X41" s="1209"/>
      <c r="Y41" s="56"/>
    </row>
    <row r="42" spans="1:25" ht="15" hidden="1">
      <c r="A42" s="40"/>
      <c r="B42" s="75"/>
      <c r="C42" s="74"/>
      <c r="D42" s="58"/>
      <c r="E42" s="1209"/>
      <c r="F42" s="1209"/>
      <c r="G42" s="1209"/>
      <c r="H42" s="1209"/>
      <c r="I42" s="1209"/>
      <c r="J42" s="1209"/>
      <c r="K42" s="1209"/>
      <c r="L42" s="1209"/>
      <c r="M42" s="1209"/>
      <c r="N42" s="1209"/>
      <c r="O42" s="1209"/>
      <c r="P42" s="1209"/>
      <c r="Q42" s="1209"/>
      <c r="R42" s="1209"/>
      <c r="S42" s="1209"/>
      <c r="T42" s="1209"/>
      <c r="U42" s="1209"/>
      <c r="V42" s="1209"/>
      <c r="W42" s="1209"/>
      <c r="X42" s="1209"/>
      <c r="Y42" s="56"/>
    </row>
    <row r="43" spans="1:25" ht="15" hidden="1">
      <c r="A43" s="40"/>
      <c r="B43" s="75"/>
      <c r="C43" s="74"/>
      <c r="D43" s="58"/>
      <c r="E43" s="1209"/>
      <c r="F43" s="1209"/>
      <c r="G43" s="1209"/>
      <c r="H43" s="1209"/>
      <c r="I43" s="1209"/>
      <c r="J43" s="1209"/>
      <c r="K43" s="1209"/>
      <c r="L43" s="1209"/>
      <c r="M43" s="1209"/>
      <c r="N43" s="1209"/>
      <c r="O43" s="1209"/>
      <c r="P43" s="1209"/>
      <c r="Q43" s="1209"/>
      <c r="R43" s="1209"/>
      <c r="S43" s="1209"/>
      <c r="T43" s="1209"/>
      <c r="U43" s="1209"/>
      <c r="V43" s="1209"/>
      <c r="W43" s="1209"/>
      <c r="X43" s="1209"/>
      <c r="Y43" s="56"/>
    </row>
    <row r="44" spans="1:25" ht="33.75" hidden="1" customHeight="1">
      <c r="A44" s="40"/>
      <c r="B44" s="75"/>
      <c r="C44" s="74"/>
      <c r="D44" s="63"/>
      <c r="E44" s="1209"/>
      <c r="F44" s="1209"/>
      <c r="G44" s="1209"/>
      <c r="H44" s="1209"/>
      <c r="I44" s="1209"/>
      <c r="J44" s="1209"/>
      <c r="K44" s="1209"/>
      <c r="L44" s="1209"/>
      <c r="M44" s="1209"/>
      <c r="N44" s="1209"/>
      <c r="O44" s="1209"/>
      <c r="P44" s="1209"/>
      <c r="Q44" s="1209"/>
      <c r="R44" s="1209"/>
      <c r="S44" s="1209"/>
      <c r="T44" s="1209"/>
      <c r="U44" s="1209"/>
      <c r="V44" s="1209"/>
      <c r="W44" s="1209"/>
      <c r="X44" s="1209"/>
      <c r="Y44" s="56"/>
    </row>
    <row r="45" spans="1:25" ht="15" hidden="1">
      <c r="A45" s="40"/>
      <c r="B45" s="75"/>
      <c r="C45" s="74"/>
      <c r="D45" s="63"/>
      <c r="E45" s="1209"/>
      <c r="F45" s="1209"/>
      <c r="G45" s="1209"/>
      <c r="H45" s="1209"/>
      <c r="I45" s="1209"/>
      <c r="J45" s="1209"/>
      <c r="K45" s="1209"/>
      <c r="L45" s="1209"/>
      <c r="M45" s="1209"/>
      <c r="N45" s="1209"/>
      <c r="O45" s="1209"/>
      <c r="P45" s="1209"/>
      <c r="Q45" s="1209"/>
      <c r="R45" s="1209"/>
      <c r="S45" s="1209"/>
      <c r="T45" s="1209"/>
      <c r="U45" s="1209"/>
      <c r="V45" s="1209"/>
      <c r="W45" s="1209"/>
      <c r="X45" s="1209"/>
      <c r="Y45" s="56"/>
    </row>
    <row r="46" spans="1:25" ht="24" hidden="1" customHeight="1">
      <c r="A46" s="40"/>
      <c r="B46" s="75"/>
      <c r="C46" s="74"/>
      <c r="D46" s="58"/>
      <c r="E46" s="1220" t="s">
        <v>235</v>
      </c>
      <c r="F46" s="1220"/>
      <c r="G46" s="1220"/>
      <c r="H46" s="1220"/>
      <c r="I46" s="1220"/>
      <c r="J46" s="1220"/>
      <c r="K46" s="1220"/>
      <c r="L46" s="1220"/>
      <c r="M46" s="1220"/>
      <c r="N46" s="1220"/>
      <c r="O46" s="1220"/>
      <c r="P46" s="1220"/>
      <c r="Q46" s="1220"/>
      <c r="R46" s="1220"/>
      <c r="S46" s="1220"/>
      <c r="T46" s="1220"/>
      <c r="U46" s="1220"/>
      <c r="V46" s="1220"/>
      <c r="W46" s="1220"/>
      <c r="X46" s="1220"/>
      <c r="Y46" s="56"/>
    </row>
    <row r="47" spans="1:25" ht="37.5" hidden="1" customHeight="1">
      <c r="A47" s="40"/>
      <c r="B47" s="75"/>
      <c r="C47" s="74"/>
      <c r="D47" s="58"/>
      <c r="E47" s="1220"/>
      <c r="F47" s="1220"/>
      <c r="G47" s="1220"/>
      <c r="H47" s="1220"/>
      <c r="I47" s="1220"/>
      <c r="J47" s="1220"/>
      <c r="K47" s="1220"/>
      <c r="L47" s="1220"/>
      <c r="M47" s="1220"/>
      <c r="N47" s="1220"/>
      <c r="O47" s="1220"/>
      <c r="P47" s="1220"/>
      <c r="Q47" s="1220"/>
      <c r="R47" s="1220"/>
      <c r="S47" s="1220"/>
      <c r="T47" s="1220"/>
      <c r="U47" s="1220"/>
      <c r="V47" s="1220"/>
      <c r="W47" s="1220"/>
      <c r="X47" s="1220"/>
      <c r="Y47" s="56"/>
    </row>
    <row r="48" spans="1:25" ht="24" hidden="1" customHeight="1">
      <c r="A48" s="40"/>
      <c r="B48" s="75"/>
      <c r="C48" s="74"/>
      <c r="D48" s="58"/>
      <c r="E48" s="1220"/>
      <c r="F48" s="1220"/>
      <c r="G48" s="1220"/>
      <c r="H48" s="1220"/>
      <c r="I48" s="1220"/>
      <c r="J48" s="1220"/>
      <c r="K48" s="1220"/>
      <c r="L48" s="1220"/>
      <c r="M48" s="1220"/>
      <c r="N48" s="1220"/>
      <c r="O48" s="1220"/>
      <c r="P48" s="1220"/>
      <c r="Q48" s="1220"/>
      <c r="R48" s="1220"/>
      <c r="S48" s="1220"/>
      <c r="T48" s="1220"/>
      <c r="U48" s="1220"/>
      <c r="V48" s="1220"/>
      <c r="W48" s="1220"/>
      <c r="X48" s="1220"/>
      <c r="Y48" s="56"/>
    </row>
    <row r="49" spans="1:25" ht="51" hidden="1" customHeight="1">
      <c r="A49" s="40"/>
      <c r="B49" s="75"/>
      <c r="C49" s="74"/>
      <c r="D49" s="58"/>
      <c r="E49" s="1220"/>
      <c r="F49" s="1220"/>
      <c r="G49" s="1220"/>
      <c r="H49" s="1220"/>
      <c r="I49" s="1220"/>
      <c r="J49" s="1220"/>
      <c r="K49" s="1220"/>
      <c r="L49" s="1220"/>
      <c r="M49" s="1220"/>
      <c r="N49" s="1220"/>
      <c r="O49" s="1220"/>
      <c r="P49" s="1220"/>
      <c r="Q49" s="1220"/>
      <c r="R49" s="1220"/>
      <c r="S49" s="1220"/>
      <c r="T49" s="1220"/>
      <c r="U49" s="1220"/>
      <c r="V49" s="1220"/>
      <c r="W49" s="1220"/>
      <c r="X49" s="1220"/>
      <c r="Y49" s="56"/>
    </row>
    <row r="50" spans="1:25" ht="15" hidden="1">
      <c r="A50" s="40"/>
      <c r="B50" s="75"/>
      <c r="C50" s="74"/>
      <c r="D50" s="58"/>
      <c r="E50" s="1220"/>
      <c r="F50" s="1220"/>
      <c r="G50" s="1220"/>
      <c r="H50" s="1220"/>
      <c r="I50" s="1220"/>
      <c r="J50" s="1220"/>
      <c r="K50" s="1220"/>
      <c r="L50" s="1220"/>
      <c r="M50" s="1220"/>
      <c r="N50" s="1220"/>
      <c r="O50" s="1220"/>
      <c r="P50" s="1220"/>
      <c r="Q50" s="1220"/>
      <c r="R50" s="1220"/>
      <c r="S50" s="1220"/>
      <c r="T50" s="1220"/>
      <c r="U50" s="1220"/>
      <c r="V50" s="1220"/>
      <c r="W50" s="1220"/>
      <c r="X50" s="1220"/>
      <c r="Y50" s="56"/>
    </row>
    <row r="51" spans="1:25" ht="15" hidden="1">
      <c r="A51" s="40"/>
      <c r="B51" s="75"/>
      <c r="C51" s="74"/>
      <c r="D51" s="58"/>
      <c r="E51" s="1220"/>
      <c r="F51" s="1220"/>
      <c r="G51" s="1220"/>
      <c r="H51" s="1220"/>
      <c r="I51" s="1220"/>
      <c r="J51" s="1220"/>
      <c r="K51" s="1220"/>
      <c r="L51" s="1220"/>
      <c r="M51" s="1220"/>
      <c r="N51" s="1220"/>
      <c r="O51" s="1220"/>
      <c r="P51" s="1220"/>
      <c r="Q51" s="1220"/>
      <c r="R51" s="1220"/>
      <c r="S51" s="1220"/>
      <c r="T51" s="1220"/>
      <c r="U51" s="1220"/>
      <c r="V51" s="1220"/>
      <c r="W51" s="1220"/>
      <c r="X51" s="1220"/>
      <c r="Y51" s="56"/>
    </row>
    <row r="52" spans="1:25" ht="15" hidden="1">
      <c r="A52" s="40"/>
      <c r="B52" s="75"/>
      <c r="C52" s="74"/>
      <c r="D52" s="58"/>
      <c r="E52" s="1220"/>
      <c r="F52" s="1220"/>
      <c r="G52" s="1220"/>
      <c r="H52" s="1220"/>
      <c r="I52" s="1220"/>
      <c r="J52" s="1220"/>
      <c r="K52" s="1220"/>
      <c r="L52" s="1220"/>
      <c r="M52" s="1220"/>
      <c r="N52" s="1220"/>
      <c r="O52" s="1220"/>
      <c r="P52" s="1220"/>
      <c r="Q52" s="1220"/>
      <c r="R52" s="1220"/>
      <c r="S52" s="1220"/>
      <c r="T52" s="1220"/>
      <c r="U52" s="1220"/>
      <c r="V52" s="1220"/>
      <c r="W52" s="1220"/>
      <c r="X52" s="1220"/>
      <c r="Y52" s="56"/>
    </row>
    <row r="53" spans="1:25" ht="15" hidden="1">
      <c r="A53" s="40"/>
      <c r="B53" s="75"/>
      <c r="C53" s="74"/>
      <c r="D53" s="58"/>
      <c r="E53" s="1220"/>
      <c r="F53" s="1220"/>
      <c r="G53" s="1220"/>
      <c r="H53" s="1220"/>
      <c r="I53" s="1220"/>
      <c r="J53" s="1220"/>
      <c r="K53" s="1220"/>
      <c r="L53" s="1220"/>
      <c r="M53" s="1220"/>
      <c r="N53" s="1220"/>
      <c r="O53" s="1220"/>
      <c r="P53" s="1220"/>
      <c r="Q53" s="1220"/>
      <c r="R53" s="1220"/>
      <c r="S53" s="1220"/>
      <c r="T53" s="1220"/>
      <c r="U53" s="1220"/>
      <c r="V53" s="1220"/>
      <c r="W53" s="1220"/>
      <c r="X53" s="1220"/>
      <c r="Y53" s="56"/>
    </row>
    <row r="54" spans="1:25" ht="15" hidden="1">
      <c r="A54" s="40"/>
      <c r="B54" s="75"/>
      <c r="C54" s="74"/>
      <c r="D54" s="58"/>
      <c r="E54" s="1220"/>
      <c r="F54" s="1220"/>
      <c r="G54" s="1220"/>
      <c r="H54" s="1220"/>
      <c r="I54" s="1220"/>
      <c r="J54" s="1220"/>
      <c r="K54" s="1220"/>
      <c r="L54" s="1220"/>
      <c r="M54" s="1220"/>
      <c r="N54" s="1220"/>
      <c r="O54" s="1220"/>
      <c r="P54" s="1220"/>
      <c r="Q54" s="1220"/>
      <c r="R54" s="1220"/>
      <c r="S54" s="1220"/>
      <c r="T54" s="1220"/>
      <c r="U54" s="1220"/>
      <c r="V54" s="1220"/>
      <c r="W54" s="1220"/>
      <c r="X54" s="1220"/>
      <c r="Y54" s="56"/>
    </row>
    <row r="55" spans="1:25" ht="15" hidden="1">
      <c r="A55" s="40"/>
      <c r="B55" s="75"/>
      <c r="C55" s="74"/>
      <c r="D55" s="58"/>
      <c r="E55" s="1220"/>
      <c r="F55" s="1220"/>
      <c r="G55" s="1220"/>
      <c r="H55" s="1220"/>
      <c r="I55" s="1220"/>
      <c r="J55" s="1220"/>
      <c r="K55" s="1220"/>
      <c r="L55" s="1220"/>
      <c r="M55" s="1220"/>
      <c r="N55" s="1220"/>
      <c r="O55" s="1220"/>
      <c r="P55" s="1220"/>
      <c r="Q55" s="1220"/>
      <c r="R55" s="1220"/>
      <c r="S55" s="1220"/>
      <c r="T55" s="1220"/>
      <c r="U55" s="1220"/>
      <c r="V55" s="1220"/>
      <c r="W55" s="1220"/>
      <c r="X55" s="1220"/>
      <c r="Y55" s="56"/>
    </row>
    <row r="56" spans="1:25" ht="25.5" hidden="1" customHeight="1">
      <c r="A56" s="40"/>
      <c r="B56" s="75"/>
      <c r="C56" s="74"/>
      <c r="D56" s="63"/>
      <c r="E56" s="1220"/>
      <c r="F56" s="1220"/>
      <c r="G56" s="1220"/>
      <c r="H56" s="1220"/>
      <c r="I56" s="1220"/>
      <c r="J56" s="1220"/>
      <c r="K56" s="1220"/>
      <c r="L56" s="1220"/>
      <c r="M56" s="1220"/>
      <c r="N56" s="1220"/>
      <c r="O56" s="1220"/>
      <c r="P56" s="1220"/>
      <c r="Q56" s="1220"/>
      <c r="R56" s="1220"/>
      <c r="S56" s="1220"/>
      <c r="T56" s="1220"/>
      <c r="U56" s="1220"/>
      <c r="V56" s="1220"/>
      <c r="W56" s="1220"/>
      <c r="X56" s="1220"/>
      <c r="Y56" s="56"/>
    </row>
    <row r="57" spans="1:25" ht="15" hidden="1">
      <c r="A57" s="40"/>
      <c r="B57" s="75"/>
      <c r="C57" s="74"/>
      <c r="D57" s="63"/>
      <c r="E57" s="1220"/>
      <c r="F57" s="1220"/>
      <c r="G57" s="1220"/>
      <c r="H57" s="1220"/>
      <c r="I57" s="1220"/>
      <c r="J57" s="1220"/>
      <c r="K57" s="1220"/>
      <c r="L57" s="1220"/>
      <c r="M57" s="1220"/>
      <c r="N57" s="1220"/>
      <c r="O57" s="1220"/>
      <c r="P57" s="1220"/>
      <c r="Q57" s="1220"/>
      <c r="R57" s="1220"/>
      <c r="S57" s="1220"/>
      <c r="T57" s="1220"/>
      <c r="U57" s="1220"/>
      <c r="V57" s="1220"/>
      <c r="W57" s="1220"/>
      <c r="X57" s="1220"/>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2"/>
      <c r="W58" s="222"/>
      <c r="X58" s="222"/>
      <c r="Y58" s="56"/>
    </row>
    <row r="59" spans="1:25" ht="15" hidden="1" customHeight="1">
      <c r="A59" s="40"/>
      <c r="B59" s="75"/>
      <c r="C59" s="74"/>
      <c r="D59" s="58"/>
      <c r="E59" s="1221"/>
      <c r="F59" s="1221"/>
      <c r="G59" s="1221"/>
      <c r="H59" s="1214"/>
      <c r="I59" s="1215"/>
      <c r="J59" s="1215"/>
      <c r="K59" s="1215"/>
      <c r="L59" s="1215"/>
      <c r="M59" s="1215"/>
      <c r="N59" s="1215"/>
      <c r="O59" s="1215"/>
      <c r="P59" s="1215"/>
      <c r="Q59" s="1215"/>
      <c r="R59" s="1215"/>
      <c r="S59" s="1215"/>
      <c r="T59" s="1215"/>
      <c r="U59" s="1215"/>
      <c r="V59" s="1215"/>
      <c r="W59" s="1215"/>
      <c r="X59" s="1215"/>
      <c r="Y59" s="56"/>
    </row>
    <row r="60" spans="1:25" ht="15" hidden="1" customHeight="1">
      <c r="A60" s="40"/>
      <c r="B60" s="75"/>
      <c r="C60" s="74"/>
      <c r="D60" s="58"/>
      <c r="E60" s="1217"/>
      <c r="F60" s="1217"/>
      <c r="G60" s="1217"/>
      <c r="H60" s="1219"/>
      <c r="I60" s="1219"/>
      <c r="J60" s="1219"/>
      <c r="K60" s="1219"/>
      <c r="L60" s="1219"/>
      <c r="M60" s="1219"/>
      <c r="N60" s="1219"/>
      <c r="O60" s="1219"/>
      <c r="P60" s="1219"/>
      <c r="Q60" s="1219"/>
      <c r="R60" s="1219"/>
      <c r="S60" s="1219"/>
      <c r="T60" s="1219"/>
      <c r="U60" s="1219"/>
      <c r="V60" s="1219"/>
      <c r="W60" s="1219"/>
      <c r="X60" s="1219"/>
      <c r="Y60" s="56"/>
    </row>
    <row r="61" spans="1:25" ht="15" hidden="1">
      <c r="A61" s="40"/>
      <c r="B61" s="75"/>
      <c r="C61" s="74"/>
      <c r="D61" s="58"/>
      <c r="E61" s="67"/>
      <c r="F61" s="65"/>
      <c r="G61" s="66"/>
      <c r="H61" s="1219"/>
      <c r="I61" s="1219"/>
      <c r="J61" s="1219"/>
      <c r="K61" s="1219"/>
      <c r="L61" s="1219"/>
      <c r="M61" s="1219"/>
      <c r="N61" s="1219"/>
      <c r="O61" s="1219"/>
      <c r="P61" s="1219"/>
      <c r="Q61" s="1219"/>
      <c r="R61" s="1219"/>
      <c r="S61" s="1219"/>
      <c r="T61" s="1219"/>
      <c r="U61" s="1219"/>
      <c r="V61" s="1219"/>
      <c r="W61" s="1219"/>
      <c r="X61" s="121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7"/>
      <c r="V70" s="417"/>
      <c r="W70" s="417"/>
      <c r="X70" s="417"/>
      <c r="Y70" s="56"/>
    </row>
    <row r="71" spans="1:25" ht="15" hidden="1">
      <c r="A71" s="40"/>
      <c r="B71" s="75"/>
      <c r="C71" s="74"/>
      <c r="D71" s="58"/>
      <c r="E71" s="1206" t="s">
        <v>565</v>
      </c>
      <c r="F71" s="1206"/>
      <c r="G71" s="1206"/>
      <c r="H71" s="1206"/>
      <c r="I71" s="1206"/>
      <c r="J71" s="1206"/>
      <c r="K71" s="1206"/>
      <c r="L71" s="1206"/>
      <c r="M71" s="1206"/>
      <c r="N71" s="1206"/>
      <c r="O71" s="1206"/>
      <c r="P71" s="1206"/>
      <c r="Q71" s="1206"/>
      <c r="R71" s="1206"/>
      <c r="S71" s="1206"/>
      <c r="T71" s="1206"/>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2"/>
      <c r="W81" s="222"/>
      <c r="X81" s="222"/>
      <c r="Y81" s="56"/>
    </row>
    <row r="82" spans="1:25" ht="15" hidden="1" customHeight="1">
      <c r="A82" s="40"/>
      <c r="B82" s="75"/>
      <c r="C82" s="74"/>
      <c r="D82" s="58"/>
      <c r="E82" s="1217"/>
      <c r="F82" s="1217"/>
      <c r="G82" s="1217"/>
      <c r="H82" s="1214"/>
      <c r="I82" s="1215"/>
      <c r="J82" s="1215"/>
      <c r="K82" s="1215"/>
      <c r="L82" s="1215"/>
      <c r="M82" s="1215"/>
      <c r="N82" s="1215"/>
      <c r="O82" s="1215"/>
      <c r="P82" s="1215"/>
      <c r="Q82" s="1215"/>
      <c r="R82" s="1215"/>
      <c r="S82" s="1215"/>
      <c r="T82" s="1215"/>
      <c r="U82" s="1215"/>
      <c r="V82" s="1215"/>
      <c r="W82" s="1215"/>
      <c r="X82" s="1215"/>
      <c r="Y82" s="56"/>
    </row>
    <row r="83" spans="1:25" ht="15" hidden="1" customHeight="1">
      <c r="A83" s="40"/>
      <c r="B83" s="75"/>
      <c r="C83" s="74"/>
      <c r="D83" s="58"/>
      <c r="Y83" s="56"/>
    </row>
    <row r="84" spans="1:25" ht="15" hidden="1" customHeight="1">
      <c r="A84" s="40"/>
      <c r="B84" s="75"/>
      <c r="C84" s="74"/>
      <c r="D84" s="58"/>
      <c r="E84" s="67"/>
      <c r="F84" s="65"/>
      <c r="G84" s="66"/>
      <c r="H84" s="1219"/>
      <c r="I84" s="1219"/>
      <c r="J84" s="1219"/>
      <c r="K84" s="1219"/>
      <c r="L84" s="1219"/>
      <c r="M84" s="1219"/>
      <c r="N84" s="1219"/>
      <c r="O84" s="1219"/>
      <c r="P84" s="1219"/>
      <c r="Q84" s="1219"/>
      <c r="R84" s="1219"/>
      <c r="S84" s="1219"/>
      <c r="T84" s="1219"/>
      <c r="U84" s="1219"/>
      <c r="V84" s="1219"/>
      <c r="W84" s="1219"/>
      <c r="X84" s="121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8" t="s">
        <v>234</v>
      </c>
      <c r="F98" s="1218"/>
      <c r="G98" s="1218"/>
      <c r="H98" s="1218"/>
      <c r="I98" s="1218"/>
      <c r="J98" s="1218"/>
      <c r="K98" s="1218"/>
      <c r="L98" s="1218"/>
      <c r="M98" s="1218"/>
      <c r="N98" s="1218"/>
      <c r="O98" s="1218"/>
      <c r="P98" s="1218"/>
      <c r="Q98" s="1218"/>
      <c r="R98" s="1218"/>
      <c r="S98" s="1218"/>
      <c r="T98" s="1218"/>
      <c r="U98" s="1218"/>
      <c r="V98" s="1218"/>
      <c r="W98" s="1218"/>
      <c r="X98" s="121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6" t="s">
        <v>233</v>
      </c>
      <c r="G100" s="1216"/>
      <c r="H100" s="1216"/>
      <c r="I100" s="1216"/>
      <c r="J100" s="1216"/>
      <c r="K100" s="1216"/>
      <c r="L100" s="1216"/>
      <c r="M100" s="1216"/>
      <c r="N100" s="1216"/>
      <c r="O100" s="1216"/>
      <c r="P100" s="1216"/>
      <c r="Q100" s="1216"/>
      <c r="R100" s="1216"/>
      <c r="S100" s="121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6" t="s">
        <v>232</v>
      </c>
      <c r="G102" s="1216"/>
      <c r="H102" s="1216"/>
      <c r="I102" s="1216"/>
      <c r="J102" s="1216"/>
      <c r="K102" s="1216"/>
      <c r="L102" s="1216"/>
      <c r="M102" s="1216"/>
      <c r="N102" s="1216"/>
      <c r="O102" s="1216"/>
      <c r="P102" s="1216"/>
      <c r="Q102" s="1216"/>
      <c r="R102" s="1216"/>
      <c r="S102" s="1216"/>
      <c r="T102" s="1216"/>
      <c r="U102" s="1216"/>
      <c r="V102" s="1216"/>
      <c r="W102" s="1216"/>
      <c r="X102" s="121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10" t="s">
        <v>733</v>
      </c>
      <c r="M5" s="1310"/>
      <c r="N5" s="1310"/>
      <c r="O5" s="1310"/>
      <c r="P5" s="1310"/>
      <c r="Q5" s="1310"/>
      <c r="R5" s="1310"/>
      <c r="S5" s="1310"/>
      <c r="T5" s="1310"/>
      <c r="U5" s="547"/>
    </row>
    <row r="6" spans="1:35" ht="3" customHeight="1">
      <c r="J6" s="498"/>
      <c r="K6" s="498"/>
      <c r="L6" s="493"/>
      <c r="M6" s="493"/>
      <c r="N6" s="493"/>
      <c r="O6" s="497"/>
      <c r="P6" s="497"/>
      <c r="Q6" s="497"/>
      <c r="R6" s="497"/>
      <c r="S6" s="497"/>
      <c r="T6" s="497"/>
      <c r="U6" s="493"/>
    </row>
    <row r="7" spans="1:35"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634"/>
      <c r="X8" s="558"/>
      <c r="Y8" s="558"/>
      <c r="Z8" s="558"/>
      <c r="AA8" s="558"/>
      <c r="AB8" s="558"/>
      <c r="AC8" s="558"/>
      <c r="AD8" s="558"/>
      <c r="AE8" s="558"/>
      <c r="AF8" s="558"/>
      <c r="AG8" s="558"/>
      <c r="AH8" s="558"/>
      <c r="AI8" s="558"/>
    </row>
    <row r="9" spans="1:35"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634"/>
      <c r="X9" s="558"/>
      <c r="Y9" s="558"/>
      <c r="Z9" s="558"/>
      <c r="AA9" s="558"/>
      <c r="AB9" s="558"/>
      <c r="AC9" s="558"/>
      <c r="AD9" s="558"/>
      <c r="AE9" s="558"/>
      <c r="AF9" s="558"/>
      <c r="AG9" s="558"/>
      <c r="AH9" s="558"/>
      <c r="AI9" s="558"/>
    </row>
    <row r="10" spans="1:35"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35" s="538" customFormat="1" ht="11.25" hidden="1" customHeight="1">
      <c r="A11" s="558"/>
      <c r="B11" s="558"/>
      <c r="C11" s="558"/>
      <c r="D11" s="558"/>
      <c r="E11" s="558"/>
      <c r="F11" s="558"/>
      <c r="G11" s="558"/>
      <c r="H11" s="558"/>
      <c r="L11" s="1311"/>
      <c r="M11" s="1311"/>
      <c r="N11" s="535"/>
      <c r="O11" s="1328"/>
      <c r="P11" s="1328"/>
      <c r="Q11" s="1328"/>
      <c r="R11" s="1328"/>
      <c r="S11" s="1328"/>
      <c r="T11" s="1328"/>
      <c r="U11" s="556" t="s">
        <v>371</v>
      </c>
      <c r="X11" s="558"/>
      <c r="Y11" s="558"/>
      <c r="Z11" s="558"/>
      <c r="AA11" s="558"/>
      <c r="AB11" s="558"/>
      <c r="AC11" s="558"/>
      <c r="AD11" s="558"/>
      <c r="AE11" s="558"/>
      <c r="AF11" s="558"/>
      <c r="AG11" s="558"/>
      <c r="AH11" s="558"/>
      <c r="AI11" s="558"/>
    </row>
    <row r="12" spans="1:35">
      <c r="J12" s="498"/>
      <c r="K12" s="498"/>
      <c r="L12" s="493"/>
      <c r="M12" s="493"/>
      <c r="N12" s="493"/>
      <c r="O12" s="1329"/>
      <c r="P12" s="1329"/>
      <c r="Q12" s="1329"/>
      <c r="R12" s="1329"/>
      <c r="S12" s="1329"/>
      <c r="T12" s="1329"/>
      <c r="U12" s="1329"/>
    </row>
    <row r="13" spans="1:35" ht="14.25" customHeight="1">
      <c r="J13" s="498"/>
      <c r="K13" s="498"/>
      <c r="L13" s="1229" t="s">
        <v>445</v>
      </c>
      <c r="M13" s="1229"/>
      <c r="N13" s="1229"/>
      <c r="O13" s="1229"/>
      <c r="P13" s="1229"/>
      <c r="Q13" s="1229"/>
      <c r="R13" s="1229"/>
      <c r="S13" s="1229"/>
      <c r="T13" s="1229"/>
      <c r="U13" s="1229"/>
      <c r="V13" s="1229"/>
      <c r="W13" s="1229" t="s">
        <v>446</v>
      </c>
    </row>
    <row r="14" spans="1:35" ht="14.25" customHeight="1">
      <c r="J14" s="498"/>
      <c r="K14" s="498"/>
      <c r="L14" s="1294" t="s">
        <v>91</v>
      </c>
      <c r="M14" s="1294" t="s">
        <v>603</v>
      </c>
      <c r="N14" s="490"/>
      <c r="O14" s="1295" t="s">
        <v>605</v>
      </c>
      <c r="P14" s="1296"/>
      <c r="Q14" s="1296"/>
      <c r="R14" s="1296"/>
      <c r="S14" s="1296"/>
      <c r="T14" s="1297"/>
      <c r="U14" s="1305" t="s">
        <v>339</v>
      </c>
      <c r="V14" s="1291" t="s">
        <v>274</v>
      </c>
      <c r="W14" s="1229"/>
    </row>
    <row r="15" spans="1:35" ht="14.25" customHeight="1">
      <c r="J15" s="498"/>
      <c r="K15" s="498"/>
      <c r="L15" s="1294"/>
      <c r="M15" s="1294"/>
      <c r="N15" s="490"/>
      <c r="O15" s="1300" t="s">
        <v>591</v>
      </c>
      <c r="P15" s="1298"/>
      <c r="Q15" s="1299"/>
      <c r="R15" s="1303" t="s">
        <v>616</v>
      </c>
      <c r="S15" s="1303"/>
      <c r="T15" s="1304"/>
      <c r="U15" s="1306"/>
      <c r="V15" s="1292"/>
      <c r="W15" s="1229"/>
    </row>
    <row r="16" spans="1:35" ht="30" customHeight="1">
      <c r="J16" s="498"/>
      <c r="K16" s="498"/>
      <c r="L16" s="1294"/>
      <c r="M16" s="1294"/>
      <c r="N16" s="489"/>
      <c r="O16" s="1301"/>
      <c r="P16" s="504"/>
      <c r="Q16" s="504"/>
      <c r="R16" s="505" t="s">
        <v>273</v>
      </c>
      <c r="S16" s="1289" t="s">
        <v>272</v>
      </c>
      <c r="T16" s="1290"/>
      <c r="U16" s="1307"/>
      <c r="V16" s="1293"/>
      <c r="W16" s="1229"/>
    </row>
    <row r="17" spans="1:36">
      <c r="J17" s="498"/>
      <c r="K17" s="537">
        <v>1</v>
      </c>
      <c r="L17" s="615" t="s">
        <v>92</v>
      </c>
      <c r="M17" s="615" t="s">
        <v>48</v>
      </c>
      <c r="N17" s="635" t="s">
        <v>48</v>
      </c>
      <c r="O17" s="616">
        <f ca="1">OFFSET(O17,0,-1)+1</f>
        <v>3</v>
      </c>
      <c r="P17" s="617">
        <f ca="1">OFFSET(P17,0,-1)</f>
        <v>3</v>
      </c>
      <c r="Q17" s="617">
        <f ca="1">OFFSET(Q17,0,-1)</f>
        <v>3</v>
      </c>
      <c r="R17" s="616">
        <f ca="1">OFFSET(R17,0,-1)+1</f>
        <v>4</v>
      </c>
      <c r="S17" s="1312">
        <f ca="1">OFFSET(S17,0,-1)+1</f>
        <v>5</v>
      </c>
      <c r="T17" s="1312"/>
      <c r="U17" s="616">
        <f ca="1">OFFSET(U17,0,-2)+1</f>
        <v>6</v>
      </c>
      <c r="V17" s="617">
        <f ca="1">OFFSET(V17,0,-1)</f>
        <v>6</v>
      </c>
      <c r="W17" s="616">
        <f ca="1">OFFSET(W17,0,-1)+1</f>
        <v>7</v>
      </c>
    </row>
    <row r="18" spans="1:36" ht="22.5">
      <c r="A18" s="1313">
        <v>1</v>
      </c>
      <c r="B18" s="866"/>
      <c r="C18" s="866"/>
      <c r="D18" s="866"/>
      <c r="E18" s="867"/>
      <c r="F18" s="868"/>
      <c r="G18" s="866"/>
      <c r="H18" s="866"/>
      <c r="I18" s="869"/>
      <c r="J18" s="864"/>
      <c r="K18" s="873">
        <v>1</v>
      </c>
      <c r="L18" s="561">
        <f>mergeValue(A18)</f>
        <v>1</v>
      </c>
      <c r="M18" s="609" t="s">
        <v>19</v>
      </c>
      <c r="N18" s="548"/>
      <c r="O18" s="1325"/>
      <c r="P18" s="1325"/>
      <c r="Q18" s="1325"/>
      <c r="R18" s="1325"/>
      <c r="S18" s="1325"/>
      <c r="T18" s="1325"/>
      <c r="U18" s="1325"/>
      <c r="V18" s="1325"/>
      <c r="W18" s="598" t="s">
        <v>719</v>
      </c>
    </row>
    <row r="19" spans="1:36" ht="22.5">
      <c r="A19" s="1313"/>
      <c r="B19" s="1313">
        <v>1</v>
      </c>
      <c r="C19" s="866"/>
      <c r="D19" s="866"/>
      <c r="E19" s="868"/>
      <c r="F19" s="868"/>
      <c r="G19" s="866"/>
      <c r="H19" s="866"/>
      <c r="I19" s="863"/>
      <c r="J19" s="862"/>
      <c r="K19" s="873">
        <v>1</v>
      </c>
      <c r="L19" s="561" t="str">
        <f>mergeValue(A19) &amp;"."&amp; mergeValue(B19)</f>
        <v>1.1</v>
      </c>
      <c r="M19" s="515" t="s">
        <v>15</v>
      </c>
      <c r="N19" s="548"/>
      <c r="O19" s="1325"/>
      <c r="P19" s="1325"/>
      <c r="Q19" s="1325"/>
      <c r="R19" s="1325"/>
      <c r="S19" s="1325"/>
      <c r="T19" s="1325"/>
      <c r="U19" s="1325"/>
      <c r="V19" s="1325"/>
      <c r="W19" s="598" t="s">
        <v>460</v>
      </c>
    </row>
    <row r="20" spans="1:36" ht="22.5">
      <c r="A20" s="1313"/>
      <c r="B20" s="1313"/>
      <c r="C20" s="1313">
        <v>1</v>
      </c>
      <c r="D20" s="866"/>
      <c r="E20" s="868"/>
      <c r="F20" s="868"/>
      <c r="G20" s="866"/>
      <c r="H20" s="866"/>
      <c r="I20" s="870"/>
      <c r="J20" s="862"/>
      <c r="K20" s="873">
        <v>1</v>
      </c>
      <c r="L20" s="561" t="str">
        <f>mergeValue(A20) &amp;"."&amp; mergeValue(B20)&amp;"."&amp; mergeValue(C20)</f>
        <v>1.1.1</v>
      </c>
      <c r="M20" s="516" t="s">
        <v>7</v>
      </c>
      <c r="N20" s="548"/>
      <c r="O20" s="1325"/>
      <c r="P20" s="1325"/>
      <c r="Q20" s="1325"/>
      <c r="R20" s="1325"/>
      <c r="S20" s="1325"/>
      <c r="T20" s="1325"/>
      <c r="U20" s="1325"/>
      <c r="V20" s="1325"/>
      <c r="W20" s="598" t="s">
        <v>601</v>
      </c>
    </row>
    <row r="21" spans="1:36" ht="22.5">
      <c r="A21" s="1313"/>
      <c r="B21" s="1313"/>
      <c r="C21" s="1313"/>
      <c r="D21" s="1313">
        <v>1</v>
      </c>
      <c r="E21" s="868"/>
      <c r="F21" s="868"/>
      <c r="G21" s="866"/>
      <c r="H21" s="866"/>
      <c r="I21" s="1313">
        <v>1</v>
      </c>
      <c r="J21" s="862"/>
      <c r="K21" s="873">
        <v>1</v>
      </c>
      <c r="L21" s="561" t="str">
        <f>mergeValue(A21) &amp;"."&amp; mergeValue(B21)&amp;"."&amp; mergeValue(C21)&amp;"."&amp; mergeValue(D21)</f>
        <v>1.1.1.1</v>
      </c>
      <c r="M21" s="517" t="s">
        <v>21</v>
      </c>
      <c r="N21" s="548"/>
      <c r="O21" s="1325"/>
      <c r="P21" s="1325"/>
      <c r="Q21" s="1325"/>
      <c r="R21" s="1325"/>
      <c r="S21" s="1325"/>
      <c r="T21" s="1325"/>
      <c r="U21" s="1325"/>
      <c r="V21" s="1325"/>
      <c r="W21" s="598" t="s">
        <v>602</v>
      </c>
    </row>
    <row r="22" spans="1:36" ht="11.25" hidden="1" customHeight="1">
      <c r="A22" s="1313"/>
      <c r="B22" s="1313"/>
      <c r="C22" s="1313"/>
      <c r="D22" s="1313"/>
      <c r="E22" s="1313">
        <v>1</v>
      </c>
      <c r="F22" s="868"/>
      <c r="G22" s="866"/>
      <c r="H22" s="866"/>
      <c r="I22" s="1313"/>
      <c r="J22" s="868"/>
      <c r="K22" s="873">
        <v>1</v>
      </c>
      <c r="L22" s="561"/>
      <c r="M22" s="523"/>
      <c r="N22" s="549"/>
      <c r="O22" s="599"/>
      <c r="P22" s="599"/>
      <c r="Q22" s="599"/>
      <c r="R22" s="599"/>
      <c r="S22" s="599"/>
      <c r="T22" s="599"/>
      <c r="U22" s="561"/>
      <c r="V22" s="476"/>
      <c r="W22" s="528"/>
    </row>
    <row r="23" spans="1:36" ht="33.75">
      <c r="A23" s="1313"/>
      <c r="B23" s="1313"/>
      <c r="C23" s="1313"/>
      <c r="D23" s="1313"/>
      <c r="E23" s="1313"/>
      <c r="F23" s="1313">
        <v>1</v>
      </c>
      <c r="G23" s="866"/>
      <c r="H23" s="866"/>
      <c r="I23" s="1313"/>
      <c r="J23" s="1330"/>
      <c r="K23" s="873">
        <v>1</v>
      </c>
      <c r="L23" s="561" t="str">
        <f>mergeValue(A23) &amp;"."&amp; mergeValue(B23)&amp;"."&amp; mergeValue(C23)&amp;"."&amp; mergeValue(D23)&amp;"."&amp;  mergeValue(F23)</f>
        <v>1.1.1.1.1</v>
      </c>
      <c r="M23" s="523" t="s">
        <v>9</v>
      </c>
      <c r="N23" s="549"/>
      <c r="O23" s="1315"/>
      <c r="P23" s="1315"/>
      <c r="Q23" s="1315"/>
      <c r="R23" s="1315"/>
      <c r="S23" s="1315"/>
      <c r="T23" s="1315"/>
      <c r="U23" s="1315"/>
      <c r="V23" s="1315"/>
      <c r="W23" s="598" t="s">
        <v>721</v>
      </c>
      <c r="Y23" s="557" t="str">
        <f>strCheckUnique(Z23:Z26)</f>
        <v/>
      </c>
      <c r="AA23" s="557"/>
    </row>
    <row r="24" spans="1:36" ht="99" customHeight="1">
      <c r="A24" s="1313"/>
      <c r="B24" s="1313"/>
      <c r="C24" s="1313"/>
      <c r="D24" s="1313"/>
      <c r="E24" s="1313"/>
      <c r="F24" s="1313"/>
      <c r="G24" s="866">
        <v>1</v>
      </c>
      <c r="H24" s="866"/>
      <c r="I24" s="1313"/>
      <c r="J24" s="1330"/>
      <c r="K24" s="865"/>
      <c r="L24" s="561" t="str">
        <f>mergeValue(A24) &amp;"."&amp; mergeValue(B24)&amp;"."&amp; mergeValue(C24)&amp;"."&amp; mergeValue(D24)&amp;"."&amp;  mergeValue(F24)&amp;"."&amp;  mergeValue(G24)</f>
        <v>1.1.1.1.1.1</v>
      </c>
      <c r="M24" s="1089"/>
      <c r="N24" s="554"/>
      <c r="O24" s="531"/>
      <c r="P24" s="531"/>
      <c r="Q24" s="531"/>
      <c r="R24" s="1319"/>
      <c r="S24" s="1309" t="s">
        <v>83</v>
      </c>
      <c r="T24" s="1319"/>
      <c r="U24" s="1309" t="s">
        <v>84</v>
      </c>
      <c r="V24" s="506"/>
      <c r="W24" s="1283" t="s">
        <v>734</v>
      </c>
      <c r="X24" s="553" t="str">
        <f>strCheckDate(O25:V25)</f>
        <v/>
      </c>
      <c r="Y24" s="557"/>
      <c r="Z24" s="557" t="str">
        <f>IF(M24="","",M24 )</f>
        <v/>
      </c>
      <c r="AA24" s="557"/>
      <c r="AB24" s="557"/>
      <c r="AC24" s="557"/>
    </row>
    <row r="25" spans="1:36" ht="11.25" hidden="1">
      <c r="A25" s="1313"/>
      <c r="B25" s="1313"/>
      <c r="C25" s="1313"/>
      <c r="D25" s="1313"/>
      <c r="E25" s="1313"/>
      <c r="F25" s="1313"/>
      <c r="G25" s="866"/>
      <c r="H25" s="866"/>
      <c r="I25" s="1313"/>
      <c r="J25" s="1330"/>
      <c r="K25" s="873">
        <v>1</v>
      </c>
      <c r="L25" s="568"/>
      <c r="M25" s="614"/>
      <c r="N25" s="554"/>
      <c r="O25" s="531"/>
      <c r="P25" s="531"/>
      <c r="Q25" s="552" t="str">
        <f>R24 &amp; "-" &amp; T24</f>
        <v>-</v>
      </c>
      <c r="R25" s="1319"/>
      <c r="S25" s="1309"/>
      <c r="T25" s="1319"/>
      <c r="U25" s="1309"/>
      <c r="V25" s="506"/>
      <c r="W25" s="1284"/>
      <c r="Y25" s="557"/>
      <c r="Z25" s="557"/>
      <c r="AA25" s="557"/>
      <c r="AB25" s="557"/>
      <c r="AC25" s="557"/>
    </row>
    <row r="26" spans="1:36" s="491" customFormat="1" ht="15" customHeight="1">
      <c r="A26" s="1313"/>
      <c r="B26" s="1313"/>
      <c r="C26" s="1313"/>
      <c r="D26" s="1313"/>
      <c r="E26" s="1313"/>
      <c r="F26" s="1313"/>
      <c r="G26" s="866"/>
      <c r="H26" s="866"/>
      <c r="I26" s="1313"/>
      <c r="J26" s="1330"/>
      <c r="K26" s="873">
        <v>1</v>
      </c>
      <c r="L26" s="507"/>
      <c r="M26" s="525" t="s">
        <v>24</v>
      </c>
      <c r="N26" s="520"/>
      <c r="O26" s="514"/>
      <c r="P26" s="514"/>
      <c r="Q26" s="514"/>
      <c r="R26" s="541"/>
      <c r="S26" s="533"/>
      <c r="T26" s="532"/>
      <c r="U26" s="520"/>
      <c r="V26" s="529"/>
      <c r="W26" s="1285"/>
      <c r="X26" s="555"/>
      <c r="Y26" s="555"/>
      <c r="Z26" s="555"/>
      <c r="AA26" s="555"/>
      <c r="AB26" s="555"/>
      <c r="AC26" s="555"/>
      <c r="AD26" s="555"/>
      <c r="AE26" s="555"/>
      <c r="AF26" s="555"/>
      <c r="AG26" s="555"/>
      <c r="AH26" s="555"/>
      <c r="AI26" s="555"/>
    </row>
    <row r="27" spans="1:36" s="491" customFormat="1" ht="15" customHeight="1">
      <c r="A27" s="1313"/>
      <c r="B27" s="1313"/>
      <c r="C27" s="1313"/>
      <c r="D27" s="1313"/>
      <c r="E27" s="1313"/>
      <c r="F27" s="868"/>
      <c r="G27" s="868"/>
      <c r="H27" s="866"/>
      <c r="I27" s="1313"/>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13"/>
      <c r="B28" s="1313"/>
      <c r="C28" s="1313"/>
      <c r="D28" s="1313"/>
      <c r="E28" s="868"/>
      <c r="F28" s="868"/>
      <c r="G28" s="868"/>
      <c r="H28" s="866"/>
      <c r="I28" s="1313"/>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13"/>
      <c r="B29" s="1313"/>
      <c r="C29" s="1313"/>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13"/>
      <c r="B30" s="1313"/>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13"/>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76" t="s">
        <v>735</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7" t="s">
        <v>471</v>
      </c>
      <c r="G2" s="1278"/>
      <c r="H2" s="1279"/>
      <c r="I2" s="608"/>
    </row>
    <row r="3" spans="1:20" ht="3" customHeight="1"/>
    <row r="4" spans="1:20" s="538" customFormat="1" ht="11.25">
      <c r="A4" s="558"/>
      <c r="B4" s="558"/>
      <c r="C4" s="558"/>
      <c r="D4" s="558"/>
      <c r="F4" s="1229" t="s">
        <v>445</v>
      </c>
      <c r="G4" s="1229"/>
      <c r="H4" s="1229"/>
      <c r="I4" s="128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8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472</v>
      </c>
      <c r="H7" s="572" t="str">
        <f>IF(dateCh="","",dateCh)</f>
        <v>29.04.2019</v>
      </c>
      <c r="I7" s="549" t="s">
        <v>473</v>
      </c>
      <c r="J7" s="583"/>
      <c r="K7" s="558"/>
      <c r="L7" s="558"/>
      <c r="M7" s="558"/>
      <c r="N7" s="558"/>
      <c r="O7" s="558"/>
      <c r="P7" s="558"/>
      <c r="Q7" s="558"/>
      <c r="R7" s="558"/>
      <c r="S7" s="558"/>
      <c r="T7" s="558"/>
    </row>
    <row r="8" spans="1:20" s="538" customFormat="1" ht="45">
      <c r="A8" s="1281">
        <v>1</v>
      </c>
      <c r="B8" s="558"/>
      <c r="C8" s="558"/>
      <c r="D8" s="558"/>
      <c r="F8" s="584" t="str">
        <f>"2." &amp;mergeValue(A8)</f>
        <v>2.1</v>
      </c>
      <c r="G8" s="600" t="s">
        <v>474</v>
      </c>
      <c r="H8" s="572" t="str">
        <f>IF('Перечень тарифов'!R21="","наименование отсутствует","" &amp; 'Перечень тарифов'!R21 &amp; "")</f>
        <v>наименование отсутствует</v>
      </c>
      <c r="I8" s="549" t="s">
        <v>569</v>
      </c>
      <c r="J8" s="583"/>
      <c r="K8" s="558"/>
      <c r="L8" s="558"/>
      <c r="M8" s="558"/>
      <c r="N8" s="558"/>
      <c r="O8" s="558"/>
      <c r="P8" s="558"/>
      <c r="Q8" s="558"/>
      <c r="R8" s="558"/>
      <c r="S8" s="558"/>
      <c r="T8" s="558"/>
    </row>
    <row r="9" spans="1:20" s="538" customFormat="1" ht="22.5">
      <c r="A9" s="1281"/>
      <c r="B9" s="558"/>
      <c r="C9" s="558"/>
      <c r="D9" s="558"/>
      <c r="F9" s="584" t="str">
        <f>"3." &amp;mergeValue(A9)</f>
        <v>3.1</v>
      </c>
      <c r="G9" s="600" t="s">
        <v>475</v>
      </c>
      <c r="H9" s="572" t="str">
        <f>IF('Перечень тарифов'!F21="","наименование отсутствует","" &amp; 'Перечень тарифов'!F21 &amp; "")</f>
        <v>Передача. Тепловая энергия</v>
      </c>
      <c r="I9" s="549" t="s">
        <v>567</v>
      </c>
      <c r="J9" s="583"/>
      <c r="K9" s="558"/>
      <c r="L9" s="558"/>
      <c r="M9" s="558"/>
      <c r="N9" s="558"/>
      <c r="O9" s="558"/>
      <c r="P9" s="558"/>
      <c r="Q9" s="558"/>
      <c r="R9" s="558"/>
      <c r="S9" s="558"/>
      <c r="T9" s="558"/>
    </row>
    <row r="10" spans="1:20" s="538" customFormat="1" ht="22.5">
      <c r="A10" s="1281"/>
      <c r="B10" s="558"/>
      <c r="C10" s="558"/>
      <c r="D10" s="558"/>
      <c r="F10" s="584" t="str">
        <f>"4."&amp;mergeValue(A10)</f>
        <v>4.1</v>
      </c>
      <c r="G10" s="600" t="s">
        <v>476</v>
      </c>
      <c r="H10" s="573" t="s">
        <v>449</v>
      </c>
      <c r="I10" s="549"/>
      <c r="J10" s="583"/>
      <c r="K10" s="558"/>
      <c r="L10" s="558"/>
      <c r="M10" s="558"/>
      <c r="N10" s="558"/>
      <c r="O10" s="558"/>
      <c r="P10" s="558"/>
      <c r="Q10" s="558"/>
      <c r="R10" s="558"/>
      <c r="S10" s="558"/>
      <c r="T10" s="558"/>
    </row>
    <row r="11" spans="1:20" s="538" customFormat="1" ht="18.75">
      <c r="A11" s="1281"/>
      <c r="B11" s="1281">
        <v>1</v>
      </c>
      <c r="C11" s="591"/>
      <c r="D11" s="591"/>
      <c r="F11" s="584" t="str">
        <f>"4."&amp;mergeValue(A11) &amp;"."&amp;mergeValue(B11)</f>
        <v>4.1.1</v>
      </c>
      <c r="G11" s="579" t="s">
        <v>571</v>
      </c>
      <c r="H11" s="572" t="str">
        <f>IF(region_name="","",region_name)</f>
        <v>Ростовская область</v>
      </c>
      <c r="I11" s="549" t="s">
        <v>479</v>
      </c>
      <c r="J11" s="583"/>
      <c r="K11" s="558"/>
      <c r="L11" s="558"/>
      <c r="M11" s="558"/>
      <c r="N11" s="558"/>
      <c r="O11" s="558"/>
      <c r="P11" s="558"/>
      <c r="Q11" s="558"/>
      <c r="R11" s="558"/>
      <c r="S11" s="558"/>
      <c r="T11" s="558"/>
    </row>
    <row r="12" spans="1:20" s="538" customFormat="1" ht="22.5">
      <c r="A12" s="1281"/>
      <c r="B12" s="1281"/>
      <c r="C12" s="1281">
        <v>1</v>
      </c>
      <c r="D12" s="591"/>
      <c r="F12" s="584" t="str">
        <f>"4."&amp;mergeValue(A12) &amp;"."&amp;mergeValue(B12)&amp;"."&amp;mergeValue(C12)</f>
        <v>4.1.1.1</v>
      </c>
      <c r="G12" s="590" t="s">
        <v>477</v>
      </c>
      <c r="H12" s="572" t="str">
        <f>IF(Территории!H13="","","" &amp; Территории!H13 &amp; "")</f>
        <v>Город Волгодонск</v>
      </c>
      <c r="I12" s="549" t="s">
        <v>480</v>
      </c>
      <c r="J12" s="583"/>
      <c r="K12" s="558"/>
      <c r="L12" s="558"/>
      <c r="M12" s="558"/>
      <c r="N12" s="558"/>
      <c r="O12" s="558"/>
      <c r="P12" s="558"/>
      <c r="Q12" s="558"/>
      <c r="R12" s="558"/>
      <c r="S12" s="558"/>
      <c r="T12" s="558"/>
    </row>
    <row r="13" spans="1:20" s="538" customFormat="1" ht="56.25">
      <c r="A13" s="1281"/>
      <c r="B13" s="1281"/>
      <c r="C13" s="1281"/>
      <c r="D13" s="591">
        <v>1</v>
      </c>
      <c r="F13" s="584" t="str">
        <f>"4."&amp;mergeValue(A13) &amp;"."&amp;mergeValue(B13)&amp;"."&amp;mergeValue(C13)&amp;"."&amp;mergeValue(D13)</f>
        <v>4.1.1.1.1</v>
      </c>
      <c r="G13" s="601" t="s">
        <v>478</v>
      </c>
      <c r="H13" s="572" t="str">
        <f>IF(Территории!R14="","","" &amp; Территории!R14 &amp; "")</f>
        <v>Город Волгодонск (60712000)</v>
      </c>
      <c r="I13" s="1184" t="s">
        <v>570</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6" t="s">
        <v>572</v>
      </c>
      <c r="H15" s="1276"/>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V30"/>
  <sheetViews>
    <sheetView showGridLines="0" topLeftCell="L4" zoomScaleNormal="100" workbookViewId="0">
      <selection activeCell="AH24" sqref="AH24:AH25"/>
    </sheetView>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37.28515625" style="445" customWidth="1"/>
    <col min="14" max="14" width="2.140625" style="445" hidden="1" customWidth="1"/>
    <col min="15" max="15" width="7.7109375" style="445" customWidth="1"/>
    <col min="16" max="16" width="23.7109375" style="445" hidden="1" customWidth="1"/>
    <col min="17" max="17" width="0.140625" style="445" hidden="1" customWidth="1"/>
    <col min="18" max="18" width="10" style="445" customWidth="1"/>
    <col min="19" max="19" width="3.7109375" style="445" customWidth="1"/>
    <col min="20" max="20" width="10" style="445" customWidth="1"/>
    <col min="21" max="21" width="8.5703125" style="445" customWidth="1"/>
    <col min="22" max="22" width="7.85546875" style="1073" customWidth="1"/>
    <col min="23" max="24" width="23.7109375" style="1073" hidden="1" customWidth="1"/>
    <col min="25" max="25" width="10.42578125" style="1073" customWidth="1"/>
    <col min="26" max="26" width="3.7109375" style="1073" customWidth="1"/>
    <col min="27" max="27" width="10.28515625" style="1073" customWidth="1"/>
    <col min="28" max="28" width="8.5703125" style="1073" customWidth="1"/>
    <col min="29" max="29" width="7.7109375" style="1073" customWidth="1"/>
    <col min="30" max="30" width="23.7109375" style="1073" hidden="1" customWidth="1"/>
    <col min="31" max="31" width="0.140625" style="1073" hidden="1" customWidth="1"/>
    <col min="32" max="32" width="10" style="1073" customWidth="1"/>
    <col min="33" max="33" width="3.7109375" style="1073" customWidth="1"/>
    <col min="34" max="34" width="10" style="1073" customWidth="1"/>
    <col min="35" max="35" width="8.5703125" style="1073" hidden="1" customWidth="1"/>
    <col min="36" max="36" width="4.7109375" style="445" customWidth="1"/>
    <col min="37" max="37" width="115.7109375" style="445" customWidth="1"/>
    <col min="38" max="40" width="10.5703125" style="469"/>
    <col min="41" max="41" width="10.140625" style="469" customWidth="1"/>
    <col min="42" max="48" width="10.5703125" style="469"/>
    <col min="49" max="270" width="10.5703125" style="445"/>
    <col min="271" max="278" width="0" style="445" hidden="1" customWidth="1"/>
    <col min="279" max="281" width="3.7109375" style="445" customWidth="1"/>
    <col min="282" max="282" width="12.7109375" style="445" customWidth="1"/>
    <col min="283" max="283" width="47.42578125" style="445" customWidth="1"/>
    <col min="284" max="287" width="0" style="445" hidden="1" customWidth="1"/>
    <col min="288" max="288" width="11.7109375" style="445" customWidth="1"/>
    <col min="289" max="289" width="6.42578125" style="445" bestFit="1" customWidth="1"/>
    <col min="290" max="290" width="11.7109375" style="445" customWidth="1"/>
    <col min="291" max="291" width="0" style="445" hidden="1" customWidth="1"/>
    <col min="292" max="292" width="3.7109375" style="445" customWidth="1"/>
    <col min="293" max="293" width="11.140625" style="445" bestFit="1" customWidth="1"/>
    <col min="294" max="296" width="10.5703125" style="445"/>
    <col min="297" max="297" width="10.140625" style="445" customWidth="1"/>
    <col min="298" max="526" width="10.5703125" style="445"/>
    <col min="527" max="534" width="0" style="445" hidden="1" customWidth="1"/>
    <col min="535" max="537" width="3.7109375" style="445" customWidth="1"/>
    <col min="538" max="538" width="12.7109375" style="445" customWidth="1"/>
    <col min="539" max="539" width="47.42578125" style="445" customWidth="1"/>
    <col min="540" max="543" width="0" style="445" hidden="1" customWidth="1"/>
    <col min="544" max="544" width="11.7109375" style="445" customWidth="1"/>
    <col min="545" max="545" width="6.42578125" style="445" bestFit="1" customWidth="1"/>
    <col min="546" max="546" width="11.7109375" style="445" customWidth="1"/>
    <col min="547" max="547" width="0" style="445" hidden="1" customWidth="1"/>
    <col min="548" max="548" width="3.7109375" style="445" customWidth="1"/>
    <col min="549" max="549" width="11.140625" style="445" bestFit="1" customWidth="1"/>
    <col min="550" max="552" width="10.5703125" style="445"/>
    <col min="553" max="553" width="10.140625" style="445" customWidth="1"/>
    <col min="554" max="782" width="10.5703125" style="445"/>
    <col min="783" max="790" width="0" style="445" hidden="1" customWidth="1"/>
    <col min="791" max="793" width="3.7109375" style="445" customWidth="1"/>
    <col min="794" max="794" width="12.7109375" style="445" customWidth="1"/>
    <col min="795" max="795" width="47.42578125" style="445" customWidth="1"/>
    <col min="796" max="799" width="0" style="445" hidden="1" customWidth="1"/>
    <col min="800" max="800" width="11.7109375" style="445" customWidth="1"/>
    <col min="801" max="801" width="6.42578125" style="445" bestFit="1" customWidth="1"/>
    <col min="802" max="802" width="11.7109375" style="445" customWidth="1"/>
    <col min="803" max="803" width="0" style="445" hidden="1" customWidth="1"/>
    <col min="804" max="804" width="3.7109375" style="445" customWidth="1"/>
    <col min="805" max="805" width="11.140625" style="445" bestFit="1" customWidth="1"/>
    <col min="806" max="808" width="10.5703125" style="445"/>
    <col min="809" max="809" width="10.140625" style="445" customWidth="1"/>
    <col min="810" max="1038" width="10.5703125" style="445"/>
    <col min="1039" max="1046" width="0" style="445" hidden="1" customWidth="1"/>
    <col min="1047" max="1049" width="3.7109375" style="445" customWidth="1"/>
    <col min="1050" max="1050" width="12.7109375" style="445" customWidth="1"/>
    <col min="1051" max="1051" width="47.42578125" style="445" customWidth="1"/>
    <col min="1052" max="1055" width="0" style="445" hidden="1" customWidth="1"/>
    <col min="1056" max="1056" width="11.7109375" style="445" customWidth="1"/>
    <col min="1057" max="1057" width="6.42578125" style="445" bestFit="1" customWidth="1"/>
    <col min="1058" max="1058" width="11.7109375" style="445" customWidth="1"/>
    <col min="1059" max="1059" width="0" style="445" hidden="1" customWidth="1"/>
    <col min="1060" max="1060" width="3.7109375" style="445" customWidth="1"/>
    <col min="1061" max="1061" width="11.140625" style="445" bestFit="1" customWidth="1"/>
    <col min="1062" max="1064" width="10.5703125" style="445"/>
    <col min="1065" max="1065" width="10.140625" style="445" customWidth="1"/>
    <col min="1066" max="1294" width="10.5703125" style="445"/>
    <col min="1295" max="1302" width="0" style="445" hidden="1" customWidth="1"/>
    <col min="1303" max="1305" width="3.7109375" style="445" customWidth="1"/>
    <col min="1306" max="1306" width="12.7109375" style="445" customWidth="1"/>
    <col min="1307" max="1307" width="47.42578125" style="445" customWidth="1"/>
    <col min="1308" max="1311" width="0" style="445" hidden="1" customWidth="1"/>
    <col min="1312" max="1312" width="11.7109375" style="445" customWidth="1"/>
    <col min="1313" max="1313" width="6.42578125" style="445" bestFit="1" customWidth="1"/>
    <col min="1314" max="1314" width="11.7109375" style="445" customWidth="1"/>
    <col min="1315" max="1315" width="0" style="445" hidden="1" customWidth="1"/>
    <col min="1316" max="1316" width="3.7109375" style="445" customWidth="1"/>
    <col min="1317" max="1317" width="11.140625" style="445" bestFit="1" customWidth="1"/>
    <col min="1318" max="1320" width="10.5703125" style="445"/>
    <col min="1321" max="1321" width="10.140625" style="445" customWidth="1"/>
    <col min="1322" max="1550" width="10.5703125" style="445"/>
    <col min="1551" max="1558" width="0" style="445" hidden="1" customWidth="1"/>
    <col min="1559" max="1561" width="3.7109375" style="445" customWidth="1"/>
    <col min="1562" max="1562" width="12.7109375" style="445" customWidth="1"/>
    <col min="1563" max="1563" width="47.42578125" style="445" customWidth="1"/>
    <col min="1564" max="1567" width="0" style="445" hidden="1" customWidth="1"/>
    <col min="1568" max="1568" width="11.7109375" style="445" customWidth="1"/>
    <col min="1569" max="1569" width="6.42578125" style="445" bestFit="1" customWidth="1"/>
    <col min="1570" max="1570" width="11.7109375" style="445" customWidth="1"/>
    <col min="1571" max="1571" width="0" style="445" hidden="1" customWidth="1"/>
    <col min="1572" max="1572" width="3.7109375" style="445" customWidth="1"/>
    <col min="1573" max="1573" width="11.140625" style="445" bestFit="1" customWidth="1"/>
    <col min="1574" max="1576" width="10.5703125" style="445"/>
    <col min="1577" max="1577" width="10.140625" style="445" customWidth="1"/>
    <col min="1578" max="1806" width="10.5703125" style="445"/>
    <col min="1807" max="1814" width="0" style="445" hidden="1" customWidth="1"/>
    <col min="1815" max="1817" width="3.7109375" style="445" customWidth="1"/>
    <col min="1818" max="1818" width="12.7109375" style="445" customWidth="1"/>
    <col min="1819" max="1819" width="47.42578125" style="445" customWidth="1"/>
    <col min="1820" max="1823" width="0" style="445" hidden="1" customWidth="1"/>
    <col min="1824" max="1824" width="11.7109375" style="445" customWidth="1"/>
    <col min="1825" max="1825" width="6.42578125" style="445" bestFit="1" customWidth="1"/>
    <col min="1826" max="1826" width="11.7109375" style="445" customWidth="1"/>
    <col min="1827" max="1827" width="0" style="445" hidden="1" customWidth="1"/>
    <col min="1828" max="1828" width="3.7109375" style="445" customWidth="1"/>
    <col min="1829" max="1829" width="11.140625" style="445" bestFit="1" customWidth="1"/>
    <col min="1830" max="1832" width="10.5703125" style="445"/>
    <col min="1833" max="1833" width="10.140625" style="445" customWidth="1"/>
    <col min="1834" max="2062" width="10.5703125" style="445"/>
    <col min="2063" max="2070" width="0" style="445" hidden="1" customWidth="1"/>
    <col min="2071" max="2073" width="3.7109375" style="445" customWidth="1"/>
    <col min="2074" max="2074" width="12.7109375" style="445" customWidth="1"/>
    <col min="2075" max="2075" width="47.42578125" style="445" customWidth="1"/>
    <col min="2076" max="2079" width="0" style="445" hidden="1" customWidth="1"/>
    <col min="2080" max="2080" width="11.7109375" style="445" customWidth="1"/>
    <col min="2081" max="2081" width="6.42578125" style="445" bestFit="1" customWidth="1"/>
    <col min="2082" max="2082" width="11.7109375" style="445" customWidth="1"/>
    <col min="2083" max="2083" width="0" style="445" hidden="1" customWidth="1"/>
    <col min="2084" max="2084" width="3.7109375" style="445" customWidth="1"/>
    <col min="2085" max="2085" width="11.140625" style="445" bestFit="1" customWidth="1"/>
    <col min="2086" max="2088" width="10.5703125" style="445"/>
    <col min="2089" max="2089" width="10.140625" style="445" customWidth="1"/>
    <col min="2090" max="2318" width="10.5703125" style="445"/>
    <col min="2319" max="2326" width="0" style="445" hidden="1" customWidth="1"/>
    <col min="2327" max="2329" width="3.7109375" style="445" customWidth="1"/>
    <col min="2330" max="2330" width="12.7109375" style="445" customWidth="1"/>
    <col min="2331" max="2331" width="47.42578125" style="445" customWidth="1"/>
    <col min="2332" max="2335" width="0" style="445" hidden="1" customWidth="1"/>
    <col min="2336" max="2336" width="11.7109375" style="445" customWidth="1"/>
    <col min="2337" max="2337" width="6.42578125" style="445" bestFit="1" customWidth="1"/>
    <col min="2338" max="2338" width="11.7109375" style="445" customWidth="1"/>
    <col min="2339" max="2339" width="0" style="445" hidden="1" customWidth="1"/>
    <col min="2340" max="2340" width="3.7109375" style="445" customWidth="1"/>
    <col min="2341" max="2341" width="11.140625" style="445" bestFit="1" customWidth="1"/>
    <col min="2342" max="2344" width="10.5703125" style="445"/>
    <col min="2345" max="2345" width="10.140625" style="445" customWidth="1"/>
    <col min="2346" max="2574" width="10.5703125" style="445"/>
    <col min="2575" max="2582" width="0" style="445" hidden="1" customWidth="1"/>
    <col min="2583" max="2585" width="3.7109375" style="445" customWidth="1"/>
    <col min="2586" max="2586" width="12.7109375" style="445" customWidth="1"/>
    <col min="2587" max="2587" width="47.42578125" style="445" customWidth="1"/>
    <col min="2588" max="2591" width="0" style="445" hidden="1" customWidth="1"/>
    <col min="2592" max="2592" width="11.7109375" style="445" customWidth="1"/>
    <col min="2593" max="2593" width="6.42578125" style="445" bestFit="1" customWidth="1"/>
    <col min="2594" max="2594" width="11.7109375" style="445" customWidth="1"/>
    <col min="2595" max="2595" width="0" style="445" hidden="1" customWidth="1"/>
    <col min="2596" max="2596" width="3.7109375" style="445" customWidth="1"/>
    <col min="2597" max="2597" width="11.140625" style="445" bestFit="1" customWidth="1"/>
    <col min="2598" max="2600" width="10.5703125" style="445"/>
    <col min="2601" max="2601" width="10.140625" style="445" customWidth="1"/>
    <col min="2602" max="2830" width="10.5703125" style="445"/>
    <col min="2831" max="2838" width="0" style="445" hidden="1" customWidth="1"/>
    <col min="2839" max="2841" width="3.7109375" style="445" customWidth="1"/>
    <col min="2842" max="2842" width="12.7109375" style="445" customWidth="1"/>
    <col min="2843" max="2843" width="47.42578125" style="445" customWidth="1"/>
    <col min="2844" max="2847" width="0" style="445" hidden="1" customWidth="1"/>
    <col min="2848" max="2848" width="11.7109375" style="445" customWidth="1"/>
    <col min="2849" max="2849" width="6.42578125" style="445" bestFit="1" customWidth="1"/>
    <col min="2850" max="2850" width="11.7109375" style="445" customWidth="1"/>
    <col min="2851" max="2851" width="0" style="445" hidden="1" customWidth="1"/>
    <col min="2852" max="2852" width="3.7109375" style="445" customWidth="1"/>
    <col min="2853" max="2853" width="11.140625" style="445" bestFit="1" customWidth="1"/>
    <col min="2854" max="2856" width="10.5703125" style="445"/>
    <col min="2857" max="2857" width="10.140625" style="445" customWidth="1"/>
    <col min="2858" max="3086" width="10.5703125" style="445"/>
    <col min="3087" max="3094" width="0" style="445" hidden="1" customWidth="1"/>
    <col min="3095" max="3097" width="3.7109375" style="445" customWidth="1"/>
    <col min="3098" max="3098" width="12.7109375" style="445" customWidth="1"/>
    <col min="3099" max="3099" width="47.42578125" style="445" customWidth="1"/>
    <col min="3100" max="3103" width="0" style="445" hidden="1" customWidth="1"/>
    <col min="3104" max="3104" width="11.7109375" style="445" customWidth="1"/>
    <col min="3105" max="3105" width="6.42578125" style="445" bestFit="1" customWidth="1"/>
    <col min="3106" max="3106" width="11.7109375" style="445" customWidth="1"/>
    <col min="3107" max="3107" width="0" style="445" hidden="1" customWidth="1"/>
    <col min="3108" max="3108" width="3.7109375" style="445" customWidth="1"/>
    <col min="3109" max="3109" width="11.140625" style="445" bestFit="1" customWidth="1"/>
    <col min="3110" max="3112" width="10.5703125" style="445"/>
    <col min="3113" max="3113" width="10.140625" style="445" customWidth="1"/>
    <col min="3114" max="3342" width="10.5703125" style="445"/>
    <col min="3343" max="3350" width="0" style="445" hidden="1" customWidth="1"/>
    <col min="3351" max="3353" width="3.7109375" style="445" customWidth="1"/>
    <col min="3354" max="3354" width="12.7109375" style="445" customWidth="1"/>
    <col min="3355" max="3355" width="47.42578125" style="445" customWidth="1"/>
    <col min="3356" max="3359" width="0" style="445" hidden="1" customWidth="1"/>
    <col min="3360" max="3360" width="11.7109375" style="445" customWidth="1"/>
    <col min="3361" max="3361" width="6.42578125" style="445" bestFit="1" customWidth="1"/>
    <col min="3362" max="3362" width="11.7109375" style="445" customWidth="1"/>
    <col min="3363" max="3363" width="0" style="445" hidden="1" customWidth="1"/>
    <col min="3364" max="3364" width="3.7109375" style="445" customWidth="1"/>
    <col min="3365" max="3365" width="11.140625" style="445" bestFit="1" customWidth="1"/>
    <col min="3366" max="3368" width="10.5703125" style="445"/>
    <col min="3369" max="3369" width="10.140625" style="445" customWidth="1"/>
    <col min="3370" max="3598" width="10.5703125" style="445"/>
    <col min="3599" max="3606" width="0" style="445" hidden="1" customWidth="1"/>
    <col min="3607" max="3609" width="3.7109375" style="445" customWidth="1"/>
    <col min="3610" max="3610" width="12.7109375" style="445" customWidth="1"/>
    <col min="3611" max="3611" width="47.42578125" style="445" customWidth="1"/>
    <col min="3612" max="3615" width="0" style="445" hidden="1" customWidth="1"/>
    <col min="3616" max="3616" width="11.7109375" style="445" customWidth="1"/>
    <col min="3617" max="3617" width="6.42578125" style="445" bestFit="1" customWidth="1"/>
    <col min="3618" max="3618" width="11.7109375" style="445" customWidth="1"/>
    <col min="3619" max="3619" width="0" style="445" hidden="1" customWidth="1"/>
    <col min="3620" max="3620" width="3.7109375" style="445" customWidth="1"/>
    <col min="3621" max="3621" width="11.140625" style="445" bestFit="1" customWidth="1"/>
    <col min="3622" max="3624" width="10.5703125" style="445"/>
    <col min="3625" max="3625" width="10.140625" style="445" customWidth="1"/>
    <col min="3626" max="3854" width="10.5703125" style="445"/>
    <col min="3855" max="3862" width="0" style="445" hidden="1" customWidth="1"/>
    <col min="3863" max="3865" width="3.7109375" style="445" customWidth="1"/>
    <col min="3866" max="3866" width="12.7109375" style="445" customWidth="1"/>
    <col min="3867" max="3867" width="47.42578125" style="445" customWidth="1"/>
    <col min="3868" max="3871" width="0" style="445" hidden="1" customWidth="1"/>
    <col min="3872" max="3872" width="11.7109375" style="445" customWidth="1"/>
    <col min="3873" max="3873" width="6.42578125" style="445" bestFit="1" customWidth="1"/>
    <col min="3874" max="3874" width="11.7109375" style="445" customWidth="1"/>
    <col min="3875" max="3875" width="0" style="445" hidden="1" customWidth="1"/>
    <col min="3876" max="3876" width="3.7109375" style="445" customWidth="1"/>
    <col min="3877" max="3877" width="11.140625" style="445" bestFit="1" customWidth="1"/>
    <col min="3878" max="3880" width="10.5703125" style="445"/>
    <col min="3881" max="3881" width="10.140625" style="445" customWidth="1"/>
    <col min="3882" max="4110" width="10.5703125" style="445"/>
    <col min="4111" max="4118" width="0" style="445" hidden="1" customWidth="1"/>
    <col min="4119" max="4121" width="3.7109375" style="445" customWidth="1"/>
    <col min="4122" max="4122" width="12.7109375" style="445" customWidth="1"/>
    <col min="4123" max="4123" width="47.42578125" style="445" customWidth="1"/>
    <col min="4124" max="4127" width="0" style="445" hidden="1" customWidth="1"/>
    <col min="4128" max="4128" width="11.7109375" style="445" customWidth="1"/>
    <col min="4129" max="4129" width="6.42578125" style="445" bestFit="1" customWidth="1"/>
    <col min="4130" max="4130" width="11.7109375" style="445" customWidth="1"/>
    <col min="4131" max="4131" width="0" style="445" hidden="1" customWidth="1"/>
    <col min="4132" max="4132" width="3.7109375" style="445" customWidth="1"/>
    <col min="4133" max="4133" width="11.140625" style="445" bestFit="1" customWidth="1"/>
    <col min="4134" max="4136" width="10.5703125" style="445"/>
    <col min="4137" max="4137" width="10.140625" style="445" customWidth="1"/>
    <col min="4138" max="4366" width="10.5703125" style="445"/>
    <col min="4367" max="4374" width="0" style="445" hidden="1" customWidth="1"/>
    <col min="4375" max="4377" width="3.7109375" style="445" customWidth="1"/>
    <col min="4378" max="4378" width="12.7109375" style="445" customWidth="1"/>
    <col min="4379" max="4379" width="47.42578125" style="445" customWidth="1"/>
    <col min="4380" max="4383" width="0" style="445" hidden="1" customWidth="1"/>
    <col min="4384" max="4384" width="11.7109375" style="445" customWidth="1"/>
    <col min="4385" max="4385" width="6.42578125" style="445" bestFit="1" customWidth="1"/>
    <col min="4386" max="4386" width="11.7109375" style="445" customWidth="1"/>
    <col min="4387" max="4387" width="0" style="445" hidden="1" customWidth="1"/>
    <col min="4388" max="4388" width="3.7109375" style="445" customWidth="1"/>
    <col min="4389" max="4389" width="11.140625" style="445" bestFit="1" customWidth="1"/>
    <col min="4390" max="4392" width="10.5703125" style="445"/>
    <col min="4393" max="4393" width="10.140625" style="445" customWidth="1"/>
    <col min="4394" max="4622" width="10.5703125" style="445"/>
    <col min="4623" max="4630" width="0" style="445" hidden="1" customWidth="1"/>
    <col min="4631" max="4633" width="3.7109375" style="445" customWidth="1"/>
    <col min="4634" max="4634" width="12.7109375" style="445" customWidth="1"/>
    <col min="4635" max="4635" width="47.42578125" style="445" customWidth="1"/>
    <col min="4636" max="4639" width="0" style="445" hidden="1" customWidth="1"/>
    <col min="4640" max="4640" width="11.7109375" style="445" customWidth="1"/>
    <col min="4641" max="4641" width="6.42578125" style="445" bestFit="1" customWidth="1"/>
    <col min="4642" max="4642" width="11.7109375" style="445" customWidth="1"/>
    <col min="4643" max="4643" width="0" style="445" hidden="1" customWidth="1"/>
    <col min="4644" max="4644" width="3.7109375" style="445" customWidth="1"/>
    <col min="4645" max="4645" width="11.140625" style="445" bestFit="1" customWidth="1"/>
    <col min="4646" max="4648" width="10.5703125" style="445"/>
    <col min="4649" max="4649" width="10.140625" style="445" customWidth="1"/>
    <col min="4650" max="4878" width="10.5703125" style="445"/>
    <col min="4879" max="4886" width="0" style="445" hidden="1" customWidth="1"/>
    <col min="4887" max="4889" width="3.7109375" style="445" customWidth="1"/>
    <col min="4890" max="4890" width="12.7109375" style="445" customWidth="1"/>
    <col min="4891" max="4891" width="47.42578125" style="445" customWidth="1"/>
    <col min="4892" max="4895" width="0" style="445" hidden="1" customWidth="1"/>
    <col min="4896" max="4896" width="11.7109375" style="445" customWidth="1"/>
    <col min="4897" max="4897" width="6.42578125" style="445" bestFit="1" customWidth="1"/>
    <col min="4898" max="4898" width="11.7109375" style="445" customWidth="1"/>
    <col min="4899" max="4899" width="0" style="445" hidden="1" customWidth="1"/>
    <col min="4900" max="4900" width="3.7109375" style="445" customWidth="1"/>
    <col min="4901" max="4901" width="11.140625" style="445" bestFit="1" customWidth="1"/>
    <col min="4902" max="4904" width="10.5703125" style="445"/>
    <col min="4905" max="4905" width="10.140625" style="445" customWidth="1"/>
    <col min="4906" max="5134" width="10.5703125" style="445"/>
    <col min="5135" max="5142" width="0" style="445" hidden="1" customWidth="1"/>
    <col min="5143" max="5145" width="3.7109375" style="445" customWidth="1"/>
    <col min="5146" max="5146" width="12.7109375" style="445" customWidth="1"/>
    <col min="5147" max="5147" width="47.42578125" style="445" customWidth="1"/>
    <col min="5148" max="5151" width="0" style="445" hidden="1" customWidth="1"/>
    <col min="5152" max="5152" width="11.7109375" style="445" customWidth="1"/>
    <col min="5153" max="5153" width="6.42578125" style="445" bestFit="1" customWidth="1"/>
    <col min="5154" max="5154" width="11.7109375" style="445" customWidth="1"/>
    <col min="5155" max="5155" width="0" style="445" hidden="1" customWidth="1"/>
    <col min="5156" max="5156" width="3.7109375" style="445" customWidth="1"/>
    <col min="5157" max="5157" width="11.140625" style="445" bestFit="1" customWidth="1"/>
    <col min="5158" max="5160" width="10.5703125" style="445"/>
    <col min="5161" max="5161" width="10.140625" style="445" customWidth="1"/>
    <col min="5162" max="5390" width="10.5703125" style="445"/>
    <col min="5391" max="5398" width="0" style="445" hidden="1" customWidth="1"/>
    <col min="5399" max="5401" width="3.7109375" style="445" customWidth="1"/>
    <col min="5402" max="5402" width="12.7109375" style="445" customWidth="1"/>
    <col min="5403" max="5403" width="47.42578125" style="445" customWidth="1"/>
    <col min="5404" max="5407" width="0" style="445" hidden="1" customWidth="1"/>
    <col min="5408" max="5408" width="11.7109375" style="445" customWidth="1"/>
    <col min="5409" max="5409" width="6.42578125" style="445" bestFit="1" customWidth="1"/>
    <col min="5410" max="5410" width="11.7109375" style="445" customWidth="1"/>
    <col min="5411" max="5411" width="0" style="445" hidden="1" customWidth="1"/>
    <col min="5412" max="5412" width="3.7109375" style="445" customWidth="1"/>
    <col min="5413" max="5413" width="11.140625" style="445" bestFit="1" customWidth="1"/>
    <col min="5414" max="5416" width="10.5703125" style="445"/>
    <col min="5417" max="5417" width="10.140625" style="445" customWidth="1"/>
    <col min="5418" max="5646" width="10.5703125" style="445"/>
    <col min="5647" max="5654" width="0" style="445" hidden="1" customWidth="1"/>
    <col min="5655" max="5657" width="3.7109375" style="445" customWidth="1"/>
    <col min="5658" max="5658" width="12.7109375" style="445" customWidth="1"/>
    <col min="5659" max="5659" width="47.42578125" style="445" customWidth="1"/>
    <col min="5660" max="5663" width="0" style="445" hidden="1" customWidth="1"/>
    <col min="5664" max="5664" width="11.7109375" style="445" customWidth="1"/>
    <col min="5665" max="5665" width="6.42578125" style="445" bestFit="1" customWidth="1"/>
    <col min="5666" max="5666" width="11.7109375" style="445" customWidth="1"/>
    <col min="5667" max="5667" width="0" style="445" hidden="1" customWidth="1"/>
    <col min="5668" max="5668" width="3.7109375" style="445" customWidth="1"/>
    <col min="5669" max="5669" width="11.140625" style="445" bestFit="1" customWidth="1"/>
    <col min="5670" max="5672" width="10.5703125" style="445"/>
    <col min="5673" max="5673" width="10.140625" style="445" customWidth="1"/>
    <col min="5674" max="5902" width="10.5703125" style="445"/>
    <col min="5903" max="5910" width="0" style="445" hidden="1" customWidth="1"/>
    <col min="5911" max="5913" width="3.7109375" style="445" customWidth="1"/>
    <col min="5914" max="5914" width="12.7109375" style="445" customWidth="1"/>
    <col min="5915" max="5915" width="47.42578125" style="445" customWidth="1"/>
    <col min="5916" max="5919" width="0" style="445" hidden="1" customWidth="1"/>
    <col min="5920" max="5920" width="11.7109375" style="445" customWidth="1"/>
    <col min="5921" max="5921" width="6.42578125" style="445" bestFit="1" customWidth="1"/>
    <col min="5922" max="5922" width="11.7109375" style="445" customWidth="1"/>
    <col min="5923" max="5923" width="0" style="445" hidden="1" customWidth="1"/>
    <col min="5924" max="5924" width="3.7109375" style="445" customWidth="1"/>
    <col min="5925" max="5925" width="11.140625" style="445" bestFit="1" customWidth="1"/>
    <col min="5926" max="5928" width="10.5703125" style="445"/>
    <col min="5929" max="5929" width="10.140625" style="445" customWidth="1"/>
    <col min="5930" max="6158" width="10.5703125" style="445"/>
    <col min="6159" max="6166" width="0" style="445" hidden="1" customWidth="1"/>
    <col min="6167" max="6169" width="3.7109375" style="445" customWidth="1"/>
    <col min="6170" max="6170" width="12.7109375" style="445" customWidth="1"/>
    <col min="6171" max="6171" width="47.42578125" style="445" customWidth="1"/>
    <col min="6172" max="6175" width="0" style="445" hidden="1" customWidth="1"/>
    <col min="6176" max="6176" width="11.7109375" style="445" customWidth="1"/>
    <col min="6177" max="6177" width="6.42578125" style="445" bestFit="1" customWidth="1"/>
    <col min="6178" max="6178" width="11.7109375" style="445" customWidth="1"/>
    <col min="6179" max="6179" width="0" style="445" hidden="1" customWidth="1"/>
    <col min="6180" max="6180" width="3.7109375" style="445" customWidth="1"/>
    <col min="6181" max="6181" width="11.140625" style="445" bestFit="1" customWidth="1"/>
    <col min="6182" max="6184" width="10.5703125" style="445"/>
    <col min="6185" max="6185" width="10.140625" style="445" customWidth="1"/>
    <col min="6186" max="6414" width="10.5703125" style="445"/>
    <col min="6415" max="6422" width="0" style="445" hidden="1" customWidth="1"/>
    <col min="6423" max="6425" width="3.7109375" style="445" customWidth="1"/>
    <col min="6426" max="6426" width="12.7109375" style="445" customWidth="1"/>
    <col min="6427" max="6427" width="47.42578125" style="445" customWidth="1"/>
    <col min="6428" max="6431" width="0" style="445" hidden="1" customWidth="1"/>
    <col min="6432" max="6432" width="11.7109375" style="445" customWidth="1"/>
    <col min="6433" max="6433" width="6.42578125" style="445" bestFit="1" customWidth="1"/>
    <col min="6434" max="6434" width="11.7109375" style="445" customWidth="1"/>
    <col min="6435" max="6435" width="0" style="445" hidden="1" customWidth="1"/>
    <col min="6436" max="6436" width="3.7109375" style="445" customWidth="1"/>
    <col min="6437" max="6437" width="11.140625" style="445" bestFit="1" customWidth="1"/>
    <col min="6438" max="6440" width="10.5703125" style="445"/>
    <col min="6441" max="6441" width="10.140625" style="445" customWidth="1"/>
    <col min="6442" max="6670" width="10.5703125" style="445"/>
    <col min="6671" max="6678" width="0" style="445" hidden="1" customWidth="1"/>
    <col min="6679" max="6681" width="3.7109375" style="445" customWidth="1"/>
    <col min="6682" max="6682" width="12.7109375" style="445" customWidth="1"/>
    <col min="6683" max="6683" width="47.42578125" style="445" customWidth="1"/>
    <col min="6684" max="6687" width="0" style="445" hidden="1" customWidth="1"/>
    <col min="6688" max="6688" width="11.7109375" style="445" customWidth="1"/>
    <col min="6689" max="6689" width="6.42578125" style="445" bestFit="1" customWidth="1"/>
    <col min="6690" max="6690" width="11.7109375" style="445" customWidth="1"/>
    <col min="6691" max="6691" width="0" style="445" hidden="1" customWidth="1"/>
    <col min="6692" max="6692" width="3.7109375" style="445" customWidth="1"/>
    <col min="6693" max="6693" width="11.140625" style="445" bestFit="1" customWidth="1"/>
    <col min="6694" max="6696" width="10.5703125" style="445"/>
    <col min="6697" max="6697" width="10.140625" style="445" customWidth="1"/>
    <col min="6698" max="6926" width="10.5703125" style="445"/>
    <col min="6927" max="6934" width="0" style="445" hidden="1" customWidth="1"/>
    <col min="6935" max="6937" width="3.7109375" style="445" customWidth="1"/>
    <col min="6938" max="6938" width="12.7109375" style="445" customWidth="1"/>
    <col min="6939" max="6939" width="47.42578125" style="445" customWidth="1"/>
    <col min="6940" max="6943" width="0" style="445" hidden="1" customWidth="1"/>
    <col min="6944" max="6944" width="11.7109375" style="445" customWidth="1"/>
    <col min="6945" max="6945" width="6.42578125" style="445" bestFit="1" customWidth="1"/>
    <col min="6946" max="6946" width="11.7109375" style="445" customWidth="1"/>
    <col min="6947" max="6947" width="0" style="445" hidden="1" customWidth="1"/>
    <col min="6948" max="6948" width="3.7109375" style="445" customWidth="1"/>
    <col min="6949" max="6949" width="11.140625" style="445" bestFit="1" customWidth="1"/>
    <col min="6950" max="6952" width="10.5703125" style="445"/>
    <col min="6953" max="6953" width="10.140625" style="445" customWidth="1"/>
    <col min="6954" max="7182" width="10.5703125" style="445"/>
    <col min="7183" max="7190" width="0" style="445" hidden="1" customWidth="1"/>
    <col min="7191" max="7193" width="3.7109375" style="445" customWidth="1"/>
    <col min="7194" max="7194" width="12.7109375" style="445" customWidth="1"/>
    <col min="7195" max="7195" width="47.42578125" style="445" customWidth="1"/>
    <col min="7196" max="7199" width="0" style="445" hidden="1" customWidth="1"/>
    <col min="7200" max="7200" width="11.7109375" style="445" customWidth="1"/>
    <col min="7201" max="7201" width="6.42578125" style="445" bestFit="1" customWidth="1"/>
    <col min="7202" max="7202" width="11.7109375" style="445" customWidth="1"/>
    <col min="7203" max="7203" width="0" style="445" hidden="1" customWidth="1"/>
    <col min="7204" max="7204" width="3.7109375" style="445" customWidth="1"/>
    <col min="7205" max="7205" width="11.140625" style="445" bestFit="1" customWidth="1"/>
    <col min="7206" max="7208" width="10.5703125" style="445"/>
    <col min="7209" max="7209" width="10.140625" style="445" customWidth="1"/>
    <col min="7210" max="7438" width="10.5703125" style="445"/>
    <col min="7439" max="7446" width="0" style="445" hidden="1" customWidth="1"/>
    <col min="7447" max="7449" width="3.7109375" style="445" customWidth="1"/>
    <col min="7450" max="7450" width="12.7109375" style="445" customWidth="1"/>
    <col min="7451" max="7451" width="47.42578125" style="445" customWidth="1"/>
    <col min="7452" max="7455" width="0" style="445" hidden="1" customWidth="1"/>
    <col min="7456" max="7456" width="11.7109375" style="445" customWidth="1"/>
    <col min="7457" max="7457" width="6.42578125" style="445" bestFit="1" customWidth="1"/>
    <col min="7458" max="7458" width="11.7109375" style="445" customWidth="1"/>
    <col min="7459" max="7459" width="0" style="445" hidden="1" customWidth="1"/>
    <col min="7460" max="7460" width="3.7109375" style="445" customWidth="1"/>
    <col min="7461" max="7461" width="11.140625" style="445" bestFit="1" customWidth="1"/>
    <col min="7462" max="7464" width="10.5703125" style="445"/>
    <col min="7465" max="7465" width="10.140625" style="445" customWidth="1"/>
    <col min="7466" max="7694" width="10.5703125" style="445"/>
    <col min="7695" max="7702" width="0" style="445" hidden="1" customWidth="1"/>
    <col min="7703" max="7705" width="3.7109375" style="445" customWidth="1"/>
    <col min="7706" max="7706" width="12.7109375" style="445" customWidth="1"/>
    <col min="7707" max="7707" width="47.42578125" style="445" customWidth="1"/>
    <col min="7708" max="7711" width="0" style="445" hidden="1" customWidth="1"/>
    <col min="7712" max="7712" width="11.7109375" style="445" customWidth="1"/>
    <col min="7713" max="7713" width="6.42578125" style="445" bestFit="1" customWidth="1"/>
    <col min="7714" max="7714" width="11.7109375" style="445" customWidth="1"/>
    <col min="7715" max="7715" width="0" style="445" hidden="1" customWidth="1"/>
    <col min="7716" max="7716" width="3.7109375" style="445" customWidth="1"/>
    <col min="7717" max="7717" width="11.140625" style="445" bestFit="1" customWidth="1"/>
    <col min="7718" max="7720" width="10.5703125" style="445"/>
    <col min="7721" max="7721" width="10.140625" style="445" customWidth="1"/>
    <col min="7722" max="7950" width="10.5703125" style="445"/>
    <col min="7951" max="7958" width="0" style="445" hidden="1" customWidth="1"/>
    <col min="7959" max="7961" width="3.7109375" style="445" customWidth="1"/>
    <col min="7962" max="7962" width="12.7109375" style="445" customWidth="1"/>
    <col min="7963" max="7963" width="47.42578125" style="445" customWidth="1"/>
    <col min="7964" max="7967" width="0" style="445" hidden="1" customWidth="1"/>
    <col min="7968" max="7968" width="11.7109375" style="445" customWidth="1"/>
    <col min="7969" max="7969" width="6.42578125" style="445" bestFit="1" customWidth="1"/>
    <col min="7970" max="7970" width="11.7109375" style="445" customWidth="1"/>
    <col min="7971" max="7971" width="0" style="445" hidden="1" customWidth="1"/>
    <col min="7972" max="7972" width="3.7109375" style="445" customWidth="1"/>
    <col min="7973" max="7973" width="11.140625" style="445" bestFit="1" customWidth="1"/>
    <col min="7974" max="7976" width="10.5703125" style="445"/>
    <col min="7977" max="7977" width="10.140625" style="445" customWidth="1"/>
    <col min="7978" max="8206" width="10.5703125" style="445"/>
    <col min="8207" max="8214" width="0" style="445" hidden="1" customWidth="1"/>
    <col min="8215" max="8217" width="3.7109375" style="445" customWidth="1"/>
    <col min="8218" max="8218" width="12.7109375" style="445" customWidth="1"/>
    <col min="8219" max="8219" width="47.42578125" style="445" customWidth="1"/>
    <col min="8220" max="8223" width="0" style="445" hidden="1" customWidth="1"/>
    <col min="8224" max="8224" width="11.7109375" style="445" customWidth="1"/>
    <col min="8225" max="8225" width="6.42578125" style="445" bestFit="1" customWidth="1"/>
    <col min="8226" max="8226" width="11.7109375" style="445" customWidth="1"/>
    <col min="8227" max="8227" width="0" style="445" hidden="1" customWidth="1"/>
    <col min="8228" max="8228" width="3.7109375" style="445" customWidth="1"/>
    <col min="8229" max="8229" width="11.140625" style="445" bestFit="1" customWidth="1"/>
    <col min="8230" max="8232" width="10.5703125" style="445"/>
    <col min="8233" max="8233" width="10.140625" style="445" customWidth="1"/>
    <col min="8234" max="8462" width="10.5703125" style="445"/>
    <col min="8463" max="8470" width="0" style="445" hidden="1" customWidth="1"/>
    <col min="8471" max="8473" width="3.7109375" style="445" customWidth="1"/>
    <col min="8474" max="8474" width="12.7109375" style="445" customWidth="1"/>
    <col min="8475" max="8475" width="47.42578125" style="445" customWidth="1"/>
    <col min="8476" max="8479" width="0" style="445" hidden="1" customWidth="1"/>
    <col min="8480" max="8480" width="11.7109375" style="445" customWidth="1"/>
    <col min="8481" max="8481" width="6.42578125" style="445" bestFit="1" customWidth="1"/>
    <col min="8482" max="8482" width="11.7109375" style="445" customWidth="1"/>
    <col min="8483" max="8483" width="0" style="445" hidden="1" customWidth="1"/>
    <col min="8484" max="8484" width="3.7109375" style="445" customWidth="1"/>
    <col min="8485" max="8485" width="11.140625" style="445" bestFit="1" customWidth="1"/>
    <col min="8486" max="8488" width="10.5703125" style="445"/>
    <col min="8489" max="8489" width="10.140625" style="445" customWidth="1"/>
    <col min="8490" max="8718" width="10.5703125" style="445"/>
    <col min="8719" max="8726" width="0" style="445" hidden="1" customWidth="1"/>
    <col min="8727" max="8729" width="3.7109375" style="445" customWidth="1"/>
    <col min="8730" max="8730" width="12.7109375" style="445" customWidth="1"/>
    <col min="8731" max="8731" width="47.42578125" style="445" customWidth="1"/>
    <col min="8732" max="8735" width="0" style="445" hidden="1" customWidth="1"/>
    <col min="8736" max="8736" width="11.7109375" style="445" customWidth="1"/>
    <col min="8737" max="8737" width="6.42578125" style="445" bestFit="1" customWidth="1"/>
    <col min="8738" max="8738" width="11.7109375" style="445" customWidth="1"/>
    <col min="8739" max="8739" width="0" style="445" hidden="1" customWidth="1"/>
    <col min="8740" max="8740" width="3.7109375" style="445" customWidth="1"/>
    <col min="8741" max="8741" width="11.140625" style="445" bestFit="1" customWidth="1"/>
    <col min="8742" max="8744" width="10.5703125" style="445"/>
    <col min="8745" max="8745" width="10.140625" style="445" customWidth="1"/>
    <col min="8746" max="8974" width="10.5703125" style="445"/>
    <col min="8975" max="8982" width="0" style="445" hidden="1" customWidth="1"/>
    <col min="8983" max="8985" width="3.7109375" style="445" customWidth="1"/>
    <col min="8986" max="8986" width="12.7109375" style="445" customWidth="1"/>
    <col min="8987" max="8987" width="47.42578125" style="445" customWidth="1"/>
    <col min="8988" max="8991" width="0" style="445" hidden="1" customWidth="1"/>
    <col min="8992" max="8992" width="11.7109375" style="445" customWidth="1"/>
    <col min="8993" max="8993" width="6.42578125" style="445" bestFit="1" customWidth="1"/>
    <col min="8994" max="8994" width="11.7109375" style="445" customWidth="1"/>
    <col min="8995" max="8995" width="0" style="445" hidden="1" customWidth="1"/>
    <col min="8996" max="8996" width="3.7109375" style="445" customWidth="1"/>
    <col min="8997" max="8997" width="11.140625" style="445" bestFit="1" customWidth="1"/>
    <col min="8998" max="9000" width="10.5703125" style="445"/>
    <col min="9001" max="9001" width="10.140625" style="445" customWidth="1"/>
    <col min="9002" max="9230" width="10.5703125" style="445"/>
    <col min="9231" max="9238" width="0" style="445" hidden="1" customWidth="1"/>
    <col min="9239" max="9241" width="3.7109375" style="445" customWidth="1"/>
    <col min="9242" max="9242" width="12.7109375" style="445" customWidth="1"/>
    <col min="9243" max="9243" width="47.42578125" style="445" customWidth="1"/>
    <col min="9244" max="9247" width="0" style="445" hidden="1" customWidth="1"/>
    <col min="9248" max="9248" width="11.7109375" style="445" customWidth="1"/>
    <col min="9249" max="9249" width="6.42578125" style="445" bestFit="1" customWidth="1"/>
    <col min="9250" max="9250" width="11.7109375" style="445" customWidth="1"/>
    <col min="9251" max="9251" width="0" style="445" hidden="1" customWidth="1"/>
    <col min="9252" max="9252" width="3.7109375" style="445" customWidth="1"/>
    <col min="9253" max="9253" width="11.140625" style="445" bestFit="1" customWidth="1"/>
    <col min="9254" max="9256" width="10.5703125" style="445"/>
    <col min="9257" max="9257" width="10.140625" style="445" customWidth="1"/>
    <col min="9258" max="9486" width="10.5703125" style="445"/>
    <col min="9487" max="9494" width="0" style="445" hidden="1" customWidth="1"/>
    <col min="9495" max="9497" width="3.7109375" style="445" customWidth="1"/>
    <col min="9498" max="9498" width="12.7109375" style="445" customWidth="1"/>
    <col min="9499" max="9499" width="47.42578125" style="445" customWidth="1"/>
    <col min="9500" max="9503" width="0" style="445" hidden="1" customWidth="1"/>
    <col min="9504" max="9504" width="11.7109375" style="445" customWidth="1"/>
    <col min="9505" max="9505" width="6.42578125" style="445" bestFit="1" customWidth="1"/>
    <col min="9506" max="9506" width="11.7109375" style="445" customWidth="1"/>
    <col min="9507" max="9507" width="0" style="445" hidden="1" customWidth="1"/>
    <col min="9508" max="9508" width="3.7109375" style="445" customWidth="1"/>
    <col min="9509" max="9509" width="11.140625" style="445" bestFit="1" customWidth="1"/>
    <col min="9510" max="9512" width="10.5703125" style="445"/>
    <col min="9513" max="9513" width="10.140625" style="445" customWidth="1"/>
    <col min="9514" max="9742" width="10.5703125" style="445"/>
    <col min="9743" max="9750" width="0" style="445" hidden="1" customWidth="1"/>
    <col min="9751" max="9753" width="3.7109375" style="445" customWidth="1"/>
    <col min="9754" max="9754" width="12.7109375" style="445" customWidth="1"/>
    <col min="9755" max="9755" width="47.42578125" style="445" customWidth="1"/>
    <col min="9756" max="9759" width="0" style="445" hidden="1" customWidth="1"/>
    <col min="9760" max="9760" width="11.7109375" style="445" customWidth="1"/>
    <col min="9761" max="9761" width="6.42578125" style="445" bestFit="1" customWidth="1"/>
    <col min="9762" max="9762" width="11.7109375" style="445" customWidth="1"/>
    <col min="9763" max="9763" width="0" style="445" hidden="1" customWidth="1"/>
    <col min="9764" max="9764" width="3.7109375" style="445" customWidth="1"/>
    <col min="9765" max="9765" width="11.140625" style="445" bestFit="1" customWidth="1"/>
    <col min="9766" max="9768" width="10.5703125" style="445"/>
    <col min="9769" max="9769" width="10.140625" style="445" customWidth="1"/>
    <col min="9770" max="9998" width="10.5703125" style="445"/>
    <col min="9999" max="10006" width="0" style="445" hidden="1" customWidth="1"/>
    <col min="10007" max="10009" width="3.7109375" style="445" customWidth="1"/>
    <col min="10010" max="10010" width="12.7109375" style="445" customWidth="1"/>
    <col min="10011" max="10011" width="47.42578125" style="445" customWidth="1"/>
    <col min="10012" max="10015" width="0" style="445" hidden="1" customWidth="1"/>
    <col min="10016" max="10016" width="11.7109375" style="445" customWidth="1"/>
    <col min="10017" max="10017" width="6.42578125" style="445" bestFit="1" customWidth="1"/>
    <col min="10018" max="10018" width="11.7109375" style="445" customWidth="1"/>
    <col min="10019" max="10019" width="0" style="445" hidden="1" customWidth="1"/>
    <col min="10020" max="10020" width="3.7109375" style="445" customWidth="1"/>
    <col min="10021" max="10021" width="11.140625" style="445" bestFit="1" customWidth="1"/>
    <col min="10022" max="10024" width="10.5703125" style="445"/>
    <col min="10025" max="10025" width="10.140625" style="445" customWidth="1"/>
    <col min="10026" max="10254" width="10.5703125" style="445"/>
    <col min="10255" max="10262" width="0" style="445" hidden="1" customWidth="1"/>
    <col min="10263" max="10265" width="3.7109375" style="445" customWidth="1"/>
    <col min="10266" max="10266" width="12.7109375" style="445" customWidth="1"/>
    <col min="10267" max="10267" width="47.42578125" style="445" customWidth="1"/>
    <col min="10268" max="10271" width="0" style="445" hidden="1" customWidth="1"/>
    <col min="10272" max="10272" width="11.7109375" style="445" customWidth="1"/>
    <col min="10273" max="10273" width="6.42578125" style="445" bestFit="1" customWidth="1"/>
    <col min="10274" max="10274" width="11.7109375" style="445" customWidth="1"/>
    <col min="10275" max="10275" width="0" style="445" hidden="1" customWidth="1"/>
    <col min="10276" max="10276" width="3.7109375" style="445" customWidth="1"/>
    <col min="10277" max="10277" width="11.140625" style="445" bestFit="1" customWidth="1"/>
    <col min="10278" max="10280" width="10.5703125" style="445"/>
    <col min="10281" max="10281" width="10.140625" style="445" customWidth="1"/>
    <col min="10282" max="10510" width="10.5703125" style="445"/>
    <col min="10511" max="10518" width="0" style="445" hidden="1" customWidth="1"/>
    <col min="10519" max="10521" width="3.7109375" style="445" customWidth="1"/>
    <col min="10522" max="10522" width="12.7109375" style="445" customWidth="1"/>
    <col min="10523" max="10523" width="47.42578125" style="445" customWidth="1"/>
    <col min="10524" max="10527" width="0" style="445" hidden="1" customWidth="1"/>
    <col min="10528" max="10528" width="11.7109375" style="445" customWidth="1"/>
    <col min="10529" max="10529" width="6.42578125" style="445" bestFit="1" customWidth="1"/>
    <col min="10530" max="10530" width="11.7109375" style="445" customWidth="1"/>
    <col min="10531" max="10531" width="0" style="445" hidden="1" customWidth="1"/>
    <col min="10532" max="10532" width="3.7109375" style="445" customWidth="1"/>
    <col min="10533" max="10533" width="11.140625" style="445" bestFit="1" customWidth="1"/>
    <col min="10534" max="10536" width="10.5703125" style="445"/>
    <col min="10537" max="10537" width="10.140625" style="445" customWidth="1"/>
    <col min="10538" max="10766" width="10.5703125" style="445"/>
    <col min="10767" max="10774" width="0" style="445" hidden="1" customWidth="1"/>
    <col min="10775" max="10777" width="3.7109375" style="445" customWidth="1"/>
    <col min="10778" max="10778" width="12.7109375" style="445" customWidth="1"/>
    <col min="10779" max="10779" width="47.42578125" style="445" customWidth="1"/>
    <col min="10780" max="10783" width="0" style="445" hidden="1" customWidth="1"/>
    <col min="10784" max="10784" width="11.7109375" style="445" customWidth="1"/>
    <col min="10785" max="10785" width="6.42578125" style="445" bestFit="1" customWidth="1"/>
    <col min="10786" max="10786" width="11.7109375" style="445" customWidth="1"/>
    <col min="10787" max="10787" width="0" style="445" hidden="1" customWidth="1"/>
    <col min="10788" max="10788" width="3.7109375" style="445" customWidth="1"/>
    <col min="10789" max="10789" width="11.140625" style="445" bestFit="1" customWidth="1"/>
    <col min="10790" max="10792" width="10.5703125" style="445"/>
    <col min="10793" max="10793" width="10.140625" style="445" customWidth="1"/>
    <col min="10794" max="11022" width="10.5703125" style="445"/>
    <col min="11023" max="11030" width="0" style="445" hidden="1" customWidth="1"/>
    <col min="11031" max="11033" width="3.7109375" style="445" customWidth="1"/>
    <col min="11034" max="11034" width="12.7109375" style="445" customWidth="1"/>
    <col min="11035" max="11035" width="47.42578125" style="445" customWidth="1"/>
    <col min="11036" max="11039" width="0" style="445" hidden="1" customWidth="1"/>
    <col min="11040" max="11040" width="11.7109375" style="445" customWidth="1"/>
    <col min="11041" max="11041" width="6.42578125" style="445" bestFit="1" customWidth="1"/>
    <col min="11042" max="11042" width="11.7109375" style="445" customWidth="1"/>
    <col min="11043" max="11043" width="0" style="445" hidden="1" customWidth="1"/>
    <col min="11044" max="11044" width="3.7109375" style="445" customWidth="1"/>
    <col min="11045" max="11045" width="11.140625" style="445" bestFit="1" customWidth="1"/>
    <col min="11046" max="11048" width="10.5703125" style="445"/>
    <col min="11049" max="11049" width="10.140625" style="445" customWidth="1"/>
    <col min="11050" max="11278" width="10.5703125" style="445"/>
    <col min="11279" max="11286" width="0" style="445" hidden="1" customWidth="1"/>
    <col min="11287" max="11289" width="3.7109375" style="445" customWidth="1"/>
    <col min="11290" max="11290" width="12.7109375" style="445" customWidth="1"/>
    <col min="11291" max="11291" width="47.42578125" style="445" customWidth="1"/>
    <col min="11292" max="11295" width="0" style="445" hidden="1" customWidth="1"/>
    <col min="11296" max="11296" width="11.7109375" style="445" customWidth="1"/>
    <col min="11297" max="11297" width="6.42578125" style="445" bestFit="1" customWidth="1"/>
    <col min="11298" max="11298" width="11.7109375" style="445" customWidth="1"/>
    <col min="11299" max="11299" width="0" style="445" hidden="1" customWidth="1"/>
    <col min="11300" max="11300" width="3.7109375" style="445" customWidth="1"/>
    <col min="11301" max="11301" width="11.140625" style="445" bestFit="1" customWidth="1"/>
    <col min="11302" max="11304" width="10.5703125" style="445"/>
    <col min="11305" max="11305" width="10.140625" style="445" customWidth="1"/>
    <col min="11306" max="11534" width="10.5703125" style="445"/>
    <col min="11535" max="11542" width="0" style="445" hidden="1" customWidth="1"/>
    <col min="11543" max="11545" width="3.7109375" style="445" customWidth="1"/>
    <col min="11546" max="11546" width="12.7109375" style="445" customWidth="1"/>
    <col min="11547" max="11547" width="47.42578125" style="445" customWidth="1"/>
    <col min="11548" max="11551" width="0" style="445" hidden="1" customWidth="1"/>
    <col min="11552" max="11552" width="11.7109375" style="445" customWidth="1"/>
    <col min="11553" max="11553" width="6.42578125" style="445" bestFit="1" customWidth="1"/>
    <col min="11554" max="11554" width="11.7109375" style="445" customWidth="1"/>
    <col min="11555" max="11555" width="0" style="445" hidden="1" customWidth="1"/>
    <col min="11556" max="11556" width="3.7109375" style="445" customWidth="1"/>
    <col min="11557" max="11557" width="11.140625" style="445" bestFit="1" customWidth="1"/>
    <col min="11558" max="11560" width="10.5703125" style="445"/>
    <col min="11561" max="11561" width="10.140625" style="445" customWidth="1"/>
    <col min="11562" max="11790" width="10.5703125" style="445"/>
    <col min="11791" max="11798" width="0" style="445" hidden="1" customWidth="1"/>
    <col min="11799" max="11801" width="3.7109375" style="445" customWidth="1"/>
    <col min="11802" max="11802" width="12.7109375" style="445" customWidth="1"/>
    <col min="11803" max="11803" width="47.42578125" style="445" customWidth="1"/>
    <col min="11804" max="11807" width="0" style="445" hidden="1" customWidth="1"/>
    <col min="11808" max="11808" width="11.7109375" style="445" customWidth="1"/>
    <col min="11809" max="11809" width="6.42578125" style="445" bestFit="1" customWidth="1"/>
    <col min="11810" max="11810" width="11.7109375" style="445" customWidth="1"/>
    <col min="11811" max="11811" width="0" style="445" hidden="1" customWidth="1"/>
    <col min="11812" max="11812" width="3.7109375" style="445" customWidth="1"/>
    <col min="11813" max="11813" width="11.140625" style="445" bestFit="1" customWidth="1"/>
    <col min="11814" max="11816" width="10.5703125" style="445"/>
    <col min="11817" max="11817" width="10.140625" style="445" customWidth="1"/>
    <col min="11818" max="12046" width="10.5703125" style="445"/>
    <col min="12047" max="12054" width="0" style="445" hidden="1" customWidth="1"/>
    <col min="12055" max="12057" width="3.7109375" style="445" customWidth="1"/>
    <col min="12058" max="12058" width="12.7109375" style="445" customWidth="1"/>
    <col min="12059" max="12059" width="47.42578125" style="445" customWidth="1"/>
    <col min="12060" max="12063" width="0" style="445" hidden="1" customWidth="1"/>
    <col min="12064" max="12064" width="11.7109375" style="445" customWidth="1"/>
    <col min="12065" max="12065" width="6.42578125" style="445" bestFit="1" customWidth="1"/>
    <col min="12066" max="12066" width="11.7109375" style="445" customWidth="1"/>
    <col min="12067" max="12067" width="0" style="445" hidden="1" customWidth="1"/>
    <col min="12068" max="12068" width="3.7109375" style="445" customWidth="1"/>
    <col min="12069" max="12069" width="11.140625" style="445" bestFit="1" customWidth="1"/>
    <col min="12070" max="12072" width="10.5703125" style="445"/>
    <col min="12073" max="12073" width="10.140625" style="445" customWidth="1"/>
    <col min="12074" max="12302" width="10.5703125" style="445"/>
    <col min="12303" max="12310" width="0" style="445" hidden="1" customWidth="1"/>
    <col min="12311" max="12313" width="3.7109375" style="445" customWidth="1"/>
    <col min="12314" max="12314" width="12.7109375" style="445" customWidth="1"/>
    <col min="12315" max="12315" width="47.42578125" style="445" customWidth="1"/>
    <col min="12316" max="12319" width="0" style="445" hidden="1" customWidth="1"/>
    <col min="12320" max="12320" width="11.7109375" style="445" customWidth="1"/>
    <col min="12321" max="12321" width="6.42578125" style="445" bestFit="1" customWidth="1"/>
    <col min="12322" max="12322" width="11.7109375" style="445" customWidth="1"/>
    <col min="12323" max="12323" width="0" style="445" hidden="1" customWidth="1"/>
    <col min="12324" max="12324" width="3.7109375" style="445" customWidth="1"/>
    <col min="12325" max="12325" width="11.140625" style="445" bestFit="1" customWidth="1"/>
    <col min="12326" max="12328" width="10.5703125" style="445"/>
    <col min="12329" max="12329" width="10.140625" style="445" customWidth="1"/>
    <col min="12330" max="12558" width="10.5703125" style="445"/>
    <col min="12559" max="12566" width="0" style="445" hidden="1" customWidth="1"/>
    <col min="12567" max="12569" width="3.7109375" style="445" customWidth="1"/>
    <col min="12570" max="12570" width="12.7109375" style="445" customWidth="1"/>
    <col min="12571" max="12571" width="47.42578125" style="445" customWidth="1"/>
    <col min="12572" max="12575" width="0" style="445" hidden="1" customWidth="1"/>
    <col min="12576" max="12576" width="11.7109375" style="445" customWidth="1"/>
    <col min="12577" max="12577" width="6.42578125" style="445" bestFit="1" customWidth="1"/>
    <col min="12578" max="12578" width="11.7109375" style="445" customWidth="1"/>
    <col min="12579" max="12579" width="0" style="445" hidden="1" customWidth="1"/>
    <col min="12580" max="12580" width="3.7109375" style="445" customWidth="1"/>
    <col min="12581" max="12581" width="11.140625" style="445" bestFit="1" customWidth="1"/>
    <col min="12582" max="12584" width="10.5703125" style="445"/>
    <col min="12585" max="12585" width="10.140625" style="445" customWidth="1"/>
    <col min="12586" max="12814" width="10.5703125" style="445"/>
    <col min="12815" max="12822" width="0" style="445" hidden="1" customWidth="1"/>
    <col min="12823" max="12825" width="3.7109375" style="445" customWidth="1"/>
    <col min="12826" max="12826" width="12.7109375" style="445" customWidth="1"/>
    <col min="12827" max="12827" width="47.42578125" style="445" customWidth="1"/>
    <col min="12828" max="12831" width="0" style="445" hidden="1" customWidth="1"/>
    <col min="12832" max="12832" width="11.7109375" style="445" customWidth="1"/>
    <col min="12833" max="12833" width="6.42578125" style="445" bestFit="1" customWidth="1"/>
    <col min="12834" max="12834" width="11.7109375" style="445" customWidth="1"/>
    <col min="12835" max="12835" width="0" style="445" hidden="1" customWidth="1"/>
    <col min="12836" max="12836" width="3.7109375" style="445" customWidth="1"/>
    <col min="12837" max="12837" width="11.140625" style="445" bestFit="1" customWidth="1"/>
    <col min="12838" max="12840" width="10.5703125" style="445"/>
    <col min="12841" max="12841" width="10.140625" style="445" customWidth="1"/>
    <col min="12842" max="13070" width="10.5703125" style="445"/>
    <col min="13071" max="13078" width="0" style="445" hidden="1" customWidth="1"/>
    <col min="13079" max="13081" width="3.7109375" style="445" customWidth="1"/>
    <col min="13082" max="13082" width="12.7109375" style="445" customWidth="1"/>
    <col min="13083" max="13083" width="47.42578125" style="445" customWidth="1"/>
    <col min="13084" max="13087" width="0" style="445" hidden="1" customWidth="1"/>
    <col min="13088" max="13088" width="11.7109375" style="445" customWidth="1"/>
    <col min="13089" max="13089" width="6.42578125" style="445" bestFit="1" customWidth="1"/>
    <col min="13090" max="13090" width="11.7109375" style="445" customWidth="1"/>
    <col min="13091" max="13091" width="0" style="445" hidden="1" customWidth="1"/>
    <col min="13092" max="13092" width="3.7109375" style="445" customWidth="1"/>
    <col min="13093" max="13093" width="11.140625" style="445" bestFit="1" customWidth="1"/>
    <col min="13094" max="13096" width="10.5703125" style="445"/>
    <col min="13097" max="13097" width="10.140625" style="445" customWidth="1"/>
    <col min="13098" max="13326" width="10.5703125" style="445"/>
    <col min="13327" max="13334" width="0" style="445" hidden="1" customWidth="1"/>
    <col min="13335" max="13337" width="3.7109375" style="445" customWidth="1"/>
    <col min="13338" max="13338" width="12.7109375" style="445" customWidth="1"/>
    <col min="13339" max="13339" width="47.42578125" style="445" customWidth="1"/>
    <col min="13340" max="13343" width="0" style="445" hidden="1" customWidth="1"/>
    <col min="13344" max="13344" width="11.7109375" style="445" customWidth="1"/>
    <col min="13345" max="13345" width="6.42578125" style="445" bestFit="1" customWidth="1"/>
    <col min="13346" max="13346" width="11.7109375" style="445" customWidth="1"/>
    <col min="13347" max="13347" width="0" style="445" hidden="1" customWidth="1"/>
    <col min="13348" max="13348" width="3.7109375" style="445" customWidth="1"/>
    <col min="13349" max="13349" width="11.140625" style="445" bestFit="1" customWidth="1"/>
    <col min="13350" max="13352" width="10.5703125" style="445"/>
    <col min="13353" max="13353" width="10.140625" style="445" customWidth="1"/>
    <col min="13354" max="13582" width="10.5703125" style="445"/>
    <col min="13583" max="13590" width="0" style="445" hidden="1" customWidth="1"/>
    <col min="13591" max="13593" width="3.7109375" style="445" customWidth="1"/>
    <col min="13594" max="13594" width="12.7109375" style="445" customWidth="1"/>
    <col min="13595" max="13595" width="47.42578125" style="445" customWidth="1"/>
    <col min="13596" max="13599" width="0" style="445" hidden="1" customWidth="1"/>
    <col min="13600" max="13600" width="11.7109375" style="445" customWidth="1"/>
    <col min="13601" max="13601" width="6.42578125" style="445" bestFit="1" customWidth="1"/>
    <col min="13602" max="13602" width="11.7109375" style="445" customWidth="1"/>
    <col min="13603" max="13603" width="0" style="445" hidden="1" customWidth="1"/>
    <col min="13604" max="13604" width="3.7109375" style="445" customWidth="1"/>
    <col min="13605" max="13605" width="11.140625" style="445" bestFit="1" customWidth="1"/>
    <col min="13606" max="13608" width="10.5703125" style="445"/>
    <col min="13609" max="13609" width="10.140625" style="445" customWidth="1"/>
    <col min="13610" max="13838" width="10.5703125" style="445"/>
    <col min="13839" max="13846" width="0" style="445" hidden="1" customWidth="1"/>
    <col min="13847" max="13849" width="3.7109375" style="445" customWidth="1"/>
    <col min="13850" max="13850" width="12.7109375" style="445" customWidth="1"/>
    <col min="13851" max="13851" width="47.42578125" style="445" customWidth="1"/>
    <col min="13852" max="13855" width="0" style="445" hidden="1" customWidth="1"/>
    <col min="13856" max="13856" width="11.7109375" style="445" customWidth="1"/>
    <col min="13857" max="13857" width="6.42578125" style="445" bestFit="1" customWidth="1"/>
    <col min="13858" max="13858" width="11.7109375" style="445" customWidth="1"/>
    <col min="13859" max="13859" width="0" style="445" hidden="1" customWidth="1"/>
    <col min="13860" max="13860" width="3.7109375" style="445" customWidth="1"/>
    <col min="13861" max="13861" width="11.140625" style="445" bestFit="1" customWidth="1"/>
    <col min="13862" max="13864" width="10.5703125" style="445"/>
    <col min="13865" max="13865" width="10.140625" style="445" customWidth="1"/>
    <col min="13866" max="14094" width="10.5703125" style="445"/>
    <col min="14095" max="14102" width="0" style="445" hidden="1" customWidth="1"/>
    <col min="14103" max="14105" width="3.7109375" style="445" customWidth="1"/>
    <col min="14106" max="14106" width="12.7109375" style="445" customWidth="1"/>
    <col min="14107" max="14107" width="47.42578125" style="445" customWidth="1"/>
    <col min="14108" max="14111" width="0" style="445" hidden="1" customWidth="1"/>
    <col min="14112" max="14112" width="11.7109375" style="445" customWidth="1"/>
    <col min="14113" max="14113" width="6.42578125" style="445" bestFit="1" customWidth="1"/>
    <col min="14114" max="14114" width="11.7109375" style="445" customWidth="1"/>
    <col min="14115" max="14115" width="0" style="445" hidden="1" customWidth="1"/>
    <col min="14116" max="14116" width="3.7109375" style="445" customWidth="1"/>
    <col min="14117" max="14117" width="11.140625" style="445" bestFit="1" customWidth="1"/>
    <col min="14118" max="14120" width="10.5703125" style="445"/>
    <col min="14121" max="14121" width="10.140625" style="445" customWidth="1"/>
    <col min="14122" max="14350" width="10.5703125" style="445"/>
    <col min="14351" max="14358" width="0" style="445" hidden="1" customWidth="1"/>
    <col min="14359" max="14361" width="3.7109375" style="445" customWidth="1"/>
    <col min="14362" max="14362" width="12.7109375" style="445" customWidth="1"/>
    <col min="14363" max="14363" width="47.42578125" style="445" customWidth="1"/>
    <col min="14364" max="14367" width="0" style="445" hidden="1" customWidth="1"/>
    <col min="14368" max="14368" width="11.7109375" style="445" customWidth="1"/>
    <col min="14369" max="14369" width="6.42578125" style="445" bestFit="1" customWidth="1"/>
    <col min="14370" max="14370" width="11.7109375" style="445" customWidth="1"/>
    <col min="14371" max="14371" width="0" style="445" hidden="1" customWidth="1"/>
    <col min="14372" max="14372" width="3.7109375" style="445" customWidth="1"/>
    <col min="14373" max="14373" width="11.140625" style="445" bestFit="1" customWidth="1"/>
    <col min="14374" max="14376" width="10.5703125" style="445"/>
    <col min="14377" max="14377" width="10.140625" style="445" customWidth="1"/>
    <col min="14378" max="14606" width="10.5703125" style="445"/>
    <col min="14607" max="14614" width="0" style="445" hidden="1" customWidth="1"/>
    <col min="14615" max="14617" width="3.7109375" style="445" customWidth="1"/>
    <col min="14618" max="14618" width="12.7109375" style="445" customWidth="1"/>
    <col min="14619" max="14619" width="47.42578125" style="445" customWidth="1"/>
    <col min="14620" max="14623" width="0" style="445" hidden="1" customWidth="1"/>
    <col min="14624" max="14624" width="11.7109375" style="445" customWidth="1"/>
    <col min="14625" max="14625" width="6.42578125" style="445" bestFit="1" customWidth="1"/>
    <col min="14626" max="14626" width="11.7109375" style="445" customWidth="1"/>
    <col min="14627" max="14627" width="0" style="445" hidden="1" customWidth="1"/>
    <col min="14628" max="14628" width="3.7109375" style="445" customWidth="1"/>
    <col min="14629" max="14629" width="11.140625" style="445" bestFit="1" customWidth="1"/>
    <col min="14630" max="14632" width="10.5703125" style="445"/>
    <col min="14633" max="14633" width="10.140625" style="445" customWidth="1"/>
    <col min="14634" max="14862" width="10.5703125" style="445"/>
    <col min="14863" max="14870" width="0" style="445" hidden="1" customWidth="1"/>
    <col min="14871" max="14873" width="3.7109375" style="445" customWidth="1"/>
    <col min="14874" max="14874" width="12.7109375" style="445" customWidth="1"/>
    <col min="14875" max="14875" width="47.42578125" style="445" customWidth="1"/>
    <col min="14876" max="14879" width="0" style="445" hidden="1" customWidth="1"/>
    <col min="14880" max="14880" width="11.7109375" style="445" customWidth="1"/>
    <col min="14881" max="14881" width="6.42578125" style="445" bestFit="1" customWidth="1"/>
    <col min="14882" max="14882" width="11.7109375" style="445" customWidth="1"/>
    <col min="14883" max="14883" width="0" style="445" hidden="1" customWidth="1"/>
    <col min="14884" max="14884" width="3.7109375" style="445" customWidth="1"/>
    <col min="14885" max="14885" width="11.140625" style="445" bestFit="1" customWidth="1"/>
    <col min="14886" max="14888" width="10.5703125" style="445"/>
    <col min="14889" max="14889" width="10.140625" style="445" customWidth="1"/>
    <col min="14890" max="15118" width="10.5703125" style="445"/>
    <col min="15119" max="15126" width="0" style="445" hidden="1" customWidth="1"/>
    <col min="15127" max="15129" width="3.7109375" style="445" customWidth="1"/>
    <col min="15130" max="15130" width="12.7109375" style="445" customWidth="1"/>
    <col min="15131" max="15131" width="47.42578125" style="445" customWidth="1"/>
    <col min="15132" max="15135" width="0" style="445" hidden="1" customWidth="1"/>
    <col min="15136" max="15136" width="11.7109375" style="445" customWidth="1"/>
    <col min="15137" max="15137" width="6.42578125" style="445" bestFit="1" customWidth="1"/>
    <col min="15138" max="15138" width="11.7109375" style="445" customWidth="1"/>
    <col min="15139" max="15139" width="0" style="445" hidden="1" customWidth="1"/>
    <col min="15140" max="15140" width="3.7109375" style="445" customWidth="1"/>
    <col min="15141" max="15141" width="11.140625" style="445" bestFit="1" customWidth="1"/>
    <col min="15142" max="15144" width="10.5703125" style="445"/>
    <col min="15145" max="15145" width="10.140625" style="445" customWidth="1"/>
    <col min="15146" max="15374" width="10.5703125" style="445"/>
    <col min="15375" max="15382" width="0" style="445" hidden="1" customWidth="1"/>
    <col min="15383" max="15385" width="3.7109375" style="445" customWidth="1"/>
    <col min="15386" max="15386" width="12.7109375" style="445" customWidth="1"/>
    <col min="15387" max="15387" width="47.42578125" style="445" customWidth="1"/>
    <col min="15388" max="15391" width="0" style="445" hidden="1" customWidth="1"/>
    <col min="15392" max="15392" width="11.7109375" style="445" customWidth="1"/>
    <col min="15393" max="15393" width="6.42578125" style="445" bestFit="1" customWidth="1"/>
    <col min="15394" max="15394" width="11.7109375" style="445" customWidth="1"/>
    <col min="15395" max="15395" width="0" style="445" hidden="1" customWidth="1"/>
    <col min="15396" max="15396" width="3.7109375" style="445" customWidth="1"/>
    <col min="15397" max="15397" width="11.140625" style="445" bestFit="1" customWidth="1"/>
    <col min="15398" max="15400" width="10.5703125" style="445"/>
    <col min="15401" max="15401" width="10.140625" style="445" customWidth="1"/>
    <col min="15402" max="15630" width="10.5703125" style="445"/>
    <col min="15631" max="15638" width="0" style="445" hidden="1" customWidth="1"/>
    <col min="15639" max="15641" width="3.7109375" style="445" customWidth="1"/>
    <col min="15642" max="15642" width="12.7109375" style="445" customWidth="1"/>
    <col min="15643" max="15643" width="47.42578125" style="445" customWidth="1"/>
    <col min="15644" max="15647" width="0" style="445" hidden="1" customWidth="1"/>
    <col min="15648" max="15648" width="11.7109375" style="445" customWidth="1"/>
    <col min="15649" max="15649" width="6.42578125" style="445" bestFit="1" customWidth="1"/>
    <col min="15650" max="15650" width="11.7109375" style="445" customWidth="1"/>
    <col min="15651" max="15651" width="0" style="445" hidden="1" customWidth="1"/>
    <col min="15652" max="15652" width="3.7109375" style="445" customWidth="1"/>
    <col min="15653" max="15653" width="11.140625" style="445" bestFit="1" customWidth="1"/>
    <col min="15654" max="15656" width="10.5703125" style="445"/>
    <col min="15657" max="15657" width="10.140625" style="445" customWidth="1"/>
    <col min="15658" max="15886" width="10.5703125" style="445"/>
    <col min="15887" max="15894" width="0" style="445" hidden="1" customWidth="1"/>
    <col min="15895" max="15897" width="3.7109375" style="445" customWidth="1"/>
    <col min="15898" max="15898" width="12.7109375" style="445" customWidth="1"/>
    <col min="15899" max="15899" width="47.42578125" style="445" customWidth="1"/>
    <col min="15900" max="15903" width="0" style="445" hidden="1" customWidth="1"/>
    <col min="15904" max="15904" width="11.7109375" style="445" customWidth="1"/>
    <col min="15905" max="15905" width="6.42578125" style="445" bestFit="1" customWidth="1"/>
    <col min="15906" max="15906" width="11.7109375" style="445" customWidth="1"/>
    <col min="15907" max="15907" width="0" style="445" hidden="1" customWidth="1"/>
    <col min="15908" max="15908" width="3.7109375" style="445" customWidth="1"/>
    <col min="15909" max="15909" width="11.140625" style="445" bestFit="1" customWidth="1"/>
    <col min="15910" max="15912" width="10.5703125" style="445"/>
    <col min="15913" max="15913" width="10.140625" style="445" customWidth="1"/>
    <col min="15914" max="16142" width="10.5703125" style="445"/>
    <col min="16143" max="16150" width="0" style="445" hidden="1" customWidth="1"/>
    <col min="16151" max="16153" width="3.7109375" style="445" customWidth="1"/>
    <col min="16154" max="16154" width="12.7109375" style="445" customWidth="1"/>
    <col min="16155" max="16155" width="47.42578125" style="445" customWidth="1"/>
    <col min="16156" max="16159" width="0" style="445" hidden="1" customWidth="1"/>
    <col min="16160" max="16160" width="11.7109375" style="445" customWidth="1"/>
    <col min="16161" max="16161" width="6.42578125" style="445" bestFit="1" customWidth="1"/>
    <col min="16162" max="16162" width="11.7109375" style="445" customWidth="1"/>
    <col min="16163" max="16163" width="0" style="445" hidden="1" customWidth="1"/>
    <col min="16164" max="16164" width="3.7109375" style="445" customWidth="1"/>
    <col min="16165" max="16165" width="11.140625" style="445" bestFit="1" customWidth="1"/>
    <col min="16166" max="16168" width="10.5703125" style="445"/>
    <col min="16169" max="16169" width="10.140625" style="445" customWidth="1"/>
    <col min="16170" max="16384" width="10.5703125" style="445"/>
  </cols>
  <sheetData>
    <row r="1" spans="1:48" hidden="1"/>
    <row r="2" spans="1:48" hidden="1"/>
    <row r="3" spans="1:48" hidden="1"/>
    <row r="4" spans="1:48" ht="3" customHeight="1">
      <c r="J4" s="450"/>
      <c r="K4" s="450"/>
      <c r="L4" s="446"/>
      <c r="M4" s="446"/>
      <c r="N4" s="446"/>
      <c r="O4" s="453"/>
      <c r="P4" s="453"/>
      <c r="Q4" s="453"/>
      <c r="R4" s="453"/>
      <c r="S4" s="453"/>
      <c r="T4" s="453"/>
      <c r="U4" s="446"/>
      <c r="V4" s="945"/>
      <c r="W4" s="945"/>
      <c r="X4" s="945"/>
      <c r="Y4" s="945"/>
      <c r="Z4" s="945"/>
      <c r="AA4" s="945"/>
      <c r="AB4" s="1074"/>
      <c r="AC4" s="945"/>
      <c r="AD4" s="945"/>
      <c r="AE4" s="945"/>
      <c r="AF4" s="945"/>
      <c r="AG4" s="945"/>
      <c r="AH4" s="945"/>
      <c r="AI4" s="1074"/>
    </row>
    <row r="5" spans="1:48" ht="22.5" customHeight="1">
      <c r="J5" s="450"/>
      <c r="K5" s="450"/>
      <c r="L5" s="1310" t="s">
        <v>617</v>
      </c>
      <c r="M5" s="1310"/>
      <c r="N5" s="1310"/>
      <c r="O5" s="1310"/>
      <c r="P5" s="1310"/>
      <c r="Q5" s="1310"/>
      <c r="R5" s="1310"/>
      <c r="S5" s="1310"/>
      <c r="T5" s="1310"/>
      <c r="U5" s="466"/>
      <c r="V5" s="547"/>
      <c r="W5" s="547"/>
      <c r="X5" s="547"/>
      <c r="Y5" s="547"/>
      <c r="Z5" s="547"/>
      <c r="AA5" s="547"/>
      <c r="AB5" s="547"/>
      <c r="AC5" s="547"/>
      <c r="AD5" s="547"/>
      <c r="AE5" s="547"/>
      <c r="AF5" s="547"/>
      <c r="AG5" s="547"/>
      <c r="AH5" s="547"/>
      <c r="AI5" s="547"/>
    </row>
    <row r="6" spans="1:48" ht="3" customHeight="1">
      <c r="J6" s="450"/>
      <c r="K6" s="450"/>
      <c r="L6" s="446"/>
      <c r="M6" s="446"/>
      <c r="N6" s="446"/>
      <c r="O6" s="449"/>
      <c r="P6" s="449"/>
      <c r="Q6" s="449"/>
      <c r="R6" s="449"/>
      <c r="S6" s="449"/>
      <c r="T6" s="449"/>
      <c r="U6" s="446"/>
      <c r="V6" s="1078"/>
      <c r="W6" s="1078"/>
      <c r="X6" s="1078"/>
      <c r="Y6" s="1078"/>
      <c r="Z6" s="1078"/>
      <c r="AA6" s="1078"/>
      <c r="AB6" s="1074"/>
      <c r="AC6" s="1078"/>
      <c r="AD6" s="1078"/>
      <c r="AE6" s="1078"/>
      <c r="AF6" s="1078"/>
      <c r="AG6" s="1078"/>
      <c r="AH6" s="1078"/>
      <c r="AI6" s="1074"/>
    </row>
    <row r="7" spans="1:48" s="745" customFormat="1" ht="11.25" hidden="1">
      <c r="A7" s="1122"/>
      <c r="B7" s="1122"/>
      <c r="C7" s="1122"/>
      <c r="D7" s="1122"/>
      <c r="E7" s="1122"/>
      <c r="F7" s="1122"/>
      <c r="G7" s="1122"/>
      <c r="H7" s="1122"/>
      <c r="L7" s="1172"/>
      <c r="M7" s="1045"/>
      <c r="O7" s="1286"/>
      <c r="P7" s="1286"/>
      <c r="Q7" s="1286"/>
      <c r="R7" s="1286"/>
      <c r="S7" s="1286"/>
      <c r="T7" s="1286"/>
      <c r="U7" s="779"/>
      <c r="V7"/>
      <c r="W7"/>
      <c r="X7"/>
      <c r="Y7"/>
      <c r="Z7"/>
      <c r="AA7"/>
      <c r="AB7"/>
      <c r="AC7"/>
      <c r="AD7"/>
      <c r="AE7"/>
      <c r="AF7"/>
      <c r="AG7"/>
      <c r="AH7"/>
      <c r="AI7"/>
      <c r="AJ7" s="779"/>
      <c r="AL7" s="1122"/>
      <c r="AM7" s="1122"/>
      <c r="AN7" s="1122"/>
      <c r="AO7" s="1122"/>
      <c r="AP7" s="1122"/>
    </row>
    <row r="8" spans="1:48" s="460" customFormat="1" ht="24.75" customHeight="1">
      <c r="G8" s="459"/>
      <c r="H8" s="459"/>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634"/>
      <c r="V8"/>
      <c r="W8"/>
      <c r="X8"/>
      <c r="Y8"/>
      <c r="Z8"/>
      <c r="AA8"/>
      <c r="AB8"/>
      <c r="AC8"/>
      <c r="AD8"/>
      <c r="AE8"/>
      <c r="AF8"/>
      <c r="AG8"/>
      <c r="AH8"/>
      <c r="AI8"/>
      <c r="AL8" s="474"/>
      <c r="AM8" s="474"/>
      <c r="AN8" s="474"/>
      <c r="AO8" s="474"/>
      <c r="AP8" s="474"/>
      <c r="AQ8" s="474"/>
      <c r="AR8" s="474"/>
      <c r="AS8" s="474"/>
      <c r="AT8" s="474"/>
      <c r="AU8" s="474"/>
      <c r="AV8" s="474"/>
    </row>
    <row r="9" spans="1:48" s="460" customFormat="1" ht="22.5">
      <c r="G9" s="459"/>
      <c r="H9" s="459"/>
      <c r="L9" s="521"/>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634"/>
      <c r="V9"/>
      <c r="W9"/>
      <c r="X9"/>
      <c r="Y9"/>
      <c r="Z9"/>
      <c r="AA9"/>
      <c r="AB9"/>
      <c r="AC9"/>
      <c r="AD9"/>
      <c r="AE9"/>
      <c r="AF9"/>
      <c r="AG9"/>
      <c r="AH9"/>
      <c r="AI9"/>
      <c r="AL9" s="474"/>
      <c r="AM9" s="474"/>
      <c r="AN9" s="474"/>
      <c r="AO9" s="474"/>
      <c r="AP9" s="474"/>
      <c r="AQ9" s="474"/>
      <c r="AR9" s="474"/>
      <c r="AS9" s="474"/>
      <c r="AT9" s="474"/>
      <c r="AU9" s="474"/>
      <c r="AV9" s="474"/>
    </row>
    <row r="10" spans="1:48" s="745" customFormat="1" ht="11.25" hidden="1">
      <c r="A10" s="1122"/>
      <c r="B10" s="1122"/>
      <c r="C10" s="1122"/>
      <c r="D10" s="1122"/>
      <c r="E10" s="1122"/>
      <c r="F10" s="1122"/>
      <c r="G10" s="1122"/>
      <c r="H10" s="1122"/>
      <c r="L10" s="1172"/>
      <c r="M10" s="1045"/>
      <c r="O10" s="1286"/>
      <c r="P10" s="1286"/>
      <c r="Q10" s="1286"/>
      <c r="R10" s="1286"/>
      <c r="S10" s="1286"/>
      <c r="T10" s="1286"/>
      <c r="U10" s="779"/>
      <c r="V10"/>
      <c r="W10"/>
      <c r="X10"/>
      <c r="Y10"/>
      <c r="Z10"/>
      <c r="AA10"/>
      <c r="AB10"/>
      <c r="AC10"/>
      <c r="AD10"/>
      <c r="AE10"/>
      <c r="AF10"/>
      <c r="AG10"/>
      <c r="AH10"/>
      <c r="AI10"/>
      <c r="AJ10" s="779"/>
      <c r="AL10" s="1122"/>
      <c r="AM10" s="1122"/>
      <c r="AN10" s="1122"/>
      <c r="AO10" s="1122"/>
      <c r="AP10" s="1122"/>
    </row>
    <row r="11" spans="1:48" s="460" customFormat="1" ht="11.25" hidden="1">
      <c r="G11" s="459"/>
      <c r="H11" s="459"/>
      <c r="L11" s="1311"/>
      <c r="M11" s="1311"/>
      <c r="N11" s="457"/>
      <c r="O11" s="1331"/>
      <c r="P11" s="1331"/>
      <c r="Q11" s="1331"/>
      <c r="R11" s="1331"/>
      <c r="S11" s="1331"/>
      <c r="T11" s="1331"/>
      <c r="U11" s="472" t="s">
        <v>371</v>
      </c>
      <c r="V11" s="1331"/>
      <c r="W11" s="1331"/>
      <c r="X11" s="1331"/>
      <c r="Y11" s="1331"/>
      <c r="Z11" s="1331"/>
      <c r="AA11" s="1331"/>
      <c r="AB11" s="958" t="s">
        <v>371</v>
      </c>
      <c r="AC11" s="1331"/>
      <c r="AD11" s="1331"/>
      <c r="AE11" s="1331"/>
      <c r="AF11" s="1331"/>
      <c r="AG11" s="1331"/>
      <c r="AH11" s="1331"/>
      <c r="AI11" s="958" t="s">
        <v>371</v>
      </c>
      <c r="AL11" s="474"/>
      <c r="AM11" s="474"/>
      <c r="AN11" s="474"/>
      <c r="AO11" s="474"/>
      <c r="AP11" s="474"/>
      <c r="AQ11" s="474"/>
      <c r="AR11" s="474"/>
      <c r="AS11" s="474"/>
      <c r="AT11" s="474"/>
      <c r="AU11" s="474"/>
      <c r="AV11" s="474"/>
    </row>
    <row r="12" spans="1:48">
      <c r="J12" s="450"/>
      <c r="K12" s="450"/>
      <c r="L12" s="446"/>
      <c r="M12" s="446"/>
      <c r="N12" s="446"/>
      <c r="O12" s="1329"/>
      <c r="P12" s="1329"/>
      <c r="Q12" s="1329"/>
      <c r="R12" s="1329"/>
      <c r="S12" s="1329"/>
      <c r="T12" s="1329"/>
      <c r="U12" s="1329"/>
      <c r="V12" s="1329" t="s">
        <v>2264</v>
      </c>
      <c r="W12" s="1329"/>
      <c r="X12" s="1329"/>
      <c r="Y12" s="1329"/>
      <c r="Z12" s="1329"/>
      <c r="AA12" s="1329"/>
      <c r="AB12" s="1329"/>
      <c r="AC12" s="1329" t="s">
        <v>2264</v>
      </c>
      <c r="AD12" s="1329"/>
      <c r="AE12" s="1329"/>
      <c r="AF12" s="1329"/>
      <c r="AG12" s="1329"/>
      <c r="AH12" s="1329"/>
      <c r="AI12" s="1329"/>
    </row>
    <row r="13" spans="1:48">
      <c r="J13" s="450"/>
      <c r="K13" s="450"/>
      <c r="L13" s="1229" t="s">
        <v>445</v>
      </c>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t="s">
        <v>446</v>
      </c>
    </row>
    <row r="14" spans="1:48" ht="14.25" customHeight="1">
      <c r="J14" s="450"/>
      <c r="K14" s="450"/>
      <c r="L14" s="1294" t="s">
        <v>91</v>
      </c>
      <c r="M14" s="1294" t="s">
        <v>603</v>
      </c>
      <c r="N14" s="490"/>
      <c r="O14" s="1295" t="s">
        <v>605</v>
      </c>
      <c r="P14" s="1296"/>
      <c r="Q14" s="1296"/>
      <c r="R14" s="1296"/>
      <c r="S14" s="1296"/>
      <c r="T14" s="1297"/>
      <c r="U14" s="1305" t="s">
        <v>339</v>
      </c>
      <c r="V14" s="1295" t="s">
        <v>605</v>
      </c>
      <c r="W14" s="1296"/>
      <c r="X14" s="1296"/>
      <c r="Y14" s="1296"/>
      <c r="Z14" s="1296"/>
      <c r="AA14" s="1297"/>
      <c r="AB14" s="1305" t="s">
        <v>339</v>
      </c>
      <c r="AC14" s="1295" t="s">
        <v>605</v>
      </c>
      <c r="AD14" s="1296"/>
      <c r="AE14" s="1296"/>
      <c r="AF14" s="1296"/>
      <c r="AG14" s="1296"/>
      <c r="AH14" s="1297"/>
      <c r="AI14" s="1305" t="s">
        <v>339</v>
      </c>
      <c r="AJ14" s="1291" t="s">
        <v>274</v>
      </c>
      <c r="AK14" s="1229"/>
    </row>
    <row r="15" spans="1:48" s="492" customFormat="1" ht="14.25" customHeight="1">
      <c r="G15" s="500"/>
      <c r="H15" s="500"/>
      <c r="I15" s="500"/>
      <c r="J15" s="498"/>
      <c r="K15" s="498"/>
      <c r="L15" s="1294"/>
      <c r="M15" s="1294"/>
      <c r="N15" s="490"/>
      <c r="O15" s="1300" t="s">
        <v>579</v>
      </c>
      <c r="P15" s="1298" t="s">
        <v>270</v>
      </c>
      <c r="Q15" s="1299"/>
      <c r="R15" s="1303" t="s">
        <v>616</v>
      </c>
      <c r="S15" s="1303"/>
      <c r="T15" s="1304"/>
      <c r="U15" s="1306"/>
      <c r="V15" s="1300" t="s">
        <v>579</v>
      </c>
      <c r="W15" s="1298" t="s">
        <v>270</v>
      </c>
      <c r="X15" s="1299"/>
      <c r="Y15" s="1303" t="s">
        <v>616</v>
      </c>
      <c r="Z15" s="1303"/>
      <c r="AA15" s="1304"/>
      <c r="AB15" s="1306"/>
      <c r="AC15" s="1300" t="s">
        <v>579</v>
      </c>
      <c r="AD15" s="1298" t="s">
        <v>270</v>
      </c>
      <c r="AE15" s="1299"/>
      <c r="AF15" s="1303" t="s">
        <v>616</v>
      </c>
      <c r="AG15" s="1303"/>
      <c r="AH15" s="1304"/>
      <c r="AI15" s="1306"/>
      <c r="AJ15" s="1292"/>
      <c r="AK15" s="1229"/>
      <c r="AL15" s="553"/>
      <c r="AM15" s="553"/>
      <c r="AN15" s="553"/>
      <c r="AO15" s="553"/>
      <c r="AP15" s="553"/>
      <c r="AQ15" s="553"/>
      <c r="AR15" s="553"/>
      <c r="AS15" s="553"/>
      <c r="AT15" s="553"/>
      <c r="AU15" s="553"/>
      <c r="AV15" s="553"/>
    </row>
    <row r="16" spans="1:48" ht="77.25" customHeight="1">
      <c r="J16" s="450"/>
      <c r="K16" s="450"/>
      <c r="L16" s="1294"/>
      <c r="M16" s="1294"/>
      <c r="N16" s="489"/>
      <c r="O16" s="1301"/>
      <c r="P16" s="504" t="s">
        <v>671</v>
      </c>
      <c r="Q16" s="504" t="s">
        <v>672</v>
      </c>
      <c r="R16" s="505" t="s">
        <v>273</v>
      </c>
      <c r="S16" s="1289" t="s">
        <v>272</v>
      </c>
      <c r="T16" s="1290"/>
      <c r="U16" s="1307"/>
      <c r="V16" s="1301"/>
      <c r="W16" s="718" t="s">
        <v>671</v>
      </c>
      <c r="X16" s="718" t="s">
        <v>672</v>
      </c>
      <c r="Y16" s="1186" t="s">
        <v>273</v>
      </c>
      <c r="Z16" s="1289" t="s">
        <v>272</v>
      </c>
      <c r="AA16" s="1290"/>
      <c r="AB16" s="1307"/>
      <c r="AC16" s="1301"/>
      <c r="AD16" s="718" t="s">
        <v>671</v>
      </c>
      <c r="AE16" s="718" t="s">
        <v>672</v>
      </c>
      <c r="AF16" s="1186" t="s">
        <v>273</v>
      </c>
      <c r="AG16" s="1289" t="s">
        <v>272</v>
      </c>
      <c r="AH16" s="1290"/>
      <c r="AI16" s="1307"/>
      <c r="AJ16" s="1293"/>
      <c r="AK16" s="1229"/>
    </row>
    <row r="17" spans="1:48">
      <c r="J17" s="450"/>
      <c r="K17" s="458">
        <v>1</v>
      </c>
      <c r="L17" s="447" t="s">
        <v>92</v>
      </c>
      <c r="M17" s="447" t="s">
        <v>48</v>
      </c>
      <c r="N17" s="465" t="s">
        <v>48</v>
      </c>
      <c r="O17" s="456">
        <f ca="1">OFFSET(O17,0,-1)+1</f>
        <v>3</v>
      </c>
      <c r="P17" s="456">
        <f ca="1">OFFSET(P17,0,-1)+1</f>
        <v>4</v>
      </c>
      <c r="Q17" s="456">
        <f ca="1">OFFSET(Q17,0,-1)+1</f>
        <v>5</v>
      </c>
      <c r="R17" s="456">
        <f ca="1">OFFSET(R17,0,-1)+1</f>
        <v>6</v>
      </c>
      <c r="S17" s="1312">
        <f ca="1">OFFSET(S17,0,-1)+1</f>
        <v>7</v>
      </c>
      <c r="T17" s="1312"/>
      <c r="U17" s="456">
        <f ca="1">OFFSET(U17,0,-2)+1</f>
        <v>8</v>
      </c>
      <c r="V17" s="1188">
        <f ca="1">OFFSET(V17,0,-1)+1</f>
        <v>9</v>
      </c>
      <c r="W17" s="1188">
        <f ca="1">OFFSET(W17,0,-1)+1</f>
        <v>10</v>
      </c>
      <c r="X17" s="1188">
        <f ca="1">OFFSET(X17,0,-1)+1</f>
        <v>11</v>
      </c>
      <c r="Y17" s="1188">
        <f ca="1">OFFSET(Y17,0,-1)+1</f>
        <v>12</v>
      </c>
      <c r="Z17" s="1312">
        <f ca="1">OFFSET(Z17,0,-1)+1</f>
        <v>13</v>
      </c>
      <c r="AA17" s="1312"/>
      <c r="AB17" s="1188">
        <f ca="1">OFFSET(AB17,0,-2)+1</f>
        <v>14</v>
      </c>
      <c r="AC17" s="1188">
        <f ca="1">OFFSET(AC17,0,-1)+1</f>
        <v>15</v>
      </c>
      <c r="AD17" s="1188">
        <f ca="1">OFFSET(AD17,0,-1)+1</f>
        <v>16</v>
      </c>
      <c r="AE17" s="1188">
        <f ca="1">OFFSET(AE17,0,-1)+1</f>
        <v>17</v>
      </c>
      <c r="AF17" s="1188">
        <f ca="1">OFFSET(AF17,0,-1)+1</f>
        <v>18</v>
      </c>
      <c r="AG17" s="1312">
        <f ca="1">OFFSET(AG17,0,-1)+1</f>
        <v>19</v>
      </c>
      <c r="AH17" s="1312"/>
      <c r="AI17" s="1188">
        <f ca="1">OFFSET(AI17,0,-2)+1</f>
        <v>20</v>
      </c>
      <c r="AJ17" s="464">
        <f ca="1">OFFSET(AJ17,0,-1)</f>
        <v>20</v>
      </c>
      <c r="AK17" s="456">
        <f ca="1">OFFSET(AK17,0,-1)+1</f>
        <v>21</v>
      </c>
    </row>
    <row r="18" spans="1:48" ht="22.5">
      <c r="A18" s="1313">
        <v>1</v>
      </c>
      <c r="B18" s="887"/>
      <c r="C18" s="887"/>
      <c r="D18" s="887"/>
      <c r="E18" s="888"/>
      <c r="F18" s="889"/>
      <c r="G18" s="889"/>
      <c r="H18" s="889"/>
      <c r="I18" s="890"/>
      <c r="J18" s="885"/>
      <c r="K18" s="892"/>
      <c r="L18" s="561">
        <f>mergeValue(A18)</f>
        <v>1</v>
      </c>
      <c r="M18" s="609" t="s">
        <v>19</v>
      </c>
      <c r="N18" s="548"/>
      <c r="O18" s="1325" t="str">
        <f>IF('Перечень тарифов'!J21="","","" &amp; 'Перечень тарифов'!J21 &amp; "")</f>
        <v>Долгосрочный тариф на услуги по передаче тепловой энергии по тепловым сетям ООО "ТЭЦ-1", оказываемые ООО "Волгодонские тепловые сети"</v>
      </c>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130" t="s">
        <v>719</v>
      </c>
    </row>
    <row r="19" spans="1:48" hidden="1">
      <c r="A19" s="1313"/>
      <c r="B19" s="1313">
        <v>1</v>
      </c>
      <c r="C19" s="887"/>
      <c r="D19" s="887"/>
      <c r="E19" s="889"/>
      <c r="F19" s="889"/>
      <c r="G19" s="889"/>
      <c r="H19" s="889"/>
      <c r="I19" s="884"/>
      <c r="J19" s="883"/>
      <c r="K19" s="886"/>
      <c r="L19" s="561" t="str">
        <f>mergeValue(A19) &amp;"."&amp; mergeValue(B19)</f>
        <v>1.1</v>
      </c>
      <c r="M19" s="515"/>
      <c r="N19" s="548"/>
      <c r="O19" s="1325"/>
      <c r="P19" s="1325"/>
      <c r="Q19" s="1325"/>
      <c r="R19" s="1325"/>
      <c r="S19" s="1325"/>
      <c r="T19" s="1325"/>
      <c r="U19" s="1325"/>
      <c r="V19" s="1325"/>
      <c r="W19" s="1325"/>
      <c r="X19" s="1325"/>
      <c r="Y19" s="1325"/>
      <c r="Z19" s="1325"/>
      <c r="AA19" s="1325"/>
      <c r="AB19" s="1325"/>
      <c r="AC19" s="1325"/>
      <c r="AD19" s="1325"/>
      <c r="AE19" s="1325"/>
      <c r="AF19" s="1325"/>
      <c r="AG19" s="1325"/>
      <c r="AH19" s="1325"/>
      <c r="AI19" s="1325"/>
      <c r="AJ19" s="1325"/>
      <c r="AK19" s="1130"/>
    </row>
    <row r="20" spans="1:48" hidden="1">
      <c r="A20" s="1313"/>
      <c r="B20" s="1313"/>
      <c r="C20" s="1313">
        <v>1</v>
      </c>
      <c r="D20" s="887"/>
      <c r="E20" s="889"/>
      <c r="F20" s="889"/>
      <c r="G20" s="889"/>
      <c r="H20" s="889"/>
      <c r="I20" s="891"/>
      <c r="J20" s="883"/>
      <c r="K20" s="886"/>
      <c r="L20" s="561" t="str">
        <f>mergeValue(A20) &amp;"."&amp; mergeValue(B20)&amp;"."&amp; mergeValue(C20)</f>
        <v>1.1.1</v>
      </c>
      <c r="M20" s="516"/>
      <c r="N20" s="548"/>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130"/>
    </row>
    <row r="21" spans="1:48" hidden="1">
      <c r="A21" s="1313"/>
      <c r="B21" s="1313"/>
      <c r="C21" s="1313"/>
      <c r="D21" s="1313">
        <v>1</v>
      </c>
      <c r="E21" s="889"/>
      <c r="F21" s="889"/>
      <c r="G21" s="889"/>
      <c r="H21" s="889"/>
      <c r="I21" s="891"/>
      <c r="J21" s="883"/>
      <c r="K21" s="886"/>
      <c r="L21" s="561" t="str">
        <f>mergeValue(A21) &amp;"."&amp; mergeValue(B21)&amp;"."&amp; mergeValue(C21)&amp;"."&amp; mergeValue(D21)</f>
        <v>1.1.1.1</v>
      </c>
      <c r="M21" s="517"/>
      <c r="N21" s="548"/>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130"/>
    </row>
    <row r="22" spans="1:48" ht="11.25" hidden="1" customHeight="1">
      <c r="A22" s="1313"/>
      <c r="B22" s="1313"/>
      <c r="C22" s="1313"/>
      <c r="D22" s="1313"/>
      <c r="E22" s="1313">
        <v>1</v>
      </c>
      <c r="F22" s="889"/>
      <c r="G22" s="889"/>
      <c r="H22" s="887">
        <v>1</v>
      </c>
      <c r="I22" s="1313">
        <v>1</v>
      </c>
      <c r="J22" s="889"/>
      <c r="K22" s="894"/>
      <c r="L22" s="561"/>
      <c r="M22" s="523"/>
      <c r="N22" s="549"/>
      <c r="O22" s="599"/>
      <c r="P22" s="599"/>
      <c r="Q22" s="599"/>
      <c r="R22" s="599"/>
      <c r="S22" s="599"/>
      <c r="T22" s="599"/>
      <c r="U22" s="599"/>
      <c r="V22" s="1190"/>
      <c r="W22" s="1190"/>
      <c r="X22" s="1190"/>
      <c r="Y22" s="1190"/>
      <c r="Z22" s="1190"/>
      <c r="AA22" s="1190"/>
      <c r="AB22" s="1190"/>
      <c r="AC22" s="1190"/>
      <c r="AD22" s="1190"/>
      <c r="AE22" s="1190"/>
      <c r="AF22" s="1190"/>
      <c r="AG22" s="1190"/>
      <c r="AH22" s="1190"/>
      <c r="AI22" s="1190"/>
      <c r="AJ22" s="477"/>
      <c r="AK22" s="1091"/>
    </row>
    <row r="23" spans="1:48" ht="33.75">
      <c r="A23" s="1313"/>
      <c r="B23" s="1313"/>
      <c r="C23" s="1313"/>
      <c r="D23" s="1313"/>
      <c r="E23" s="1313"/>
      <c r="F23" s="1313">
        <v>1</v>
      </c>
      <c r="G23" s="887"/>
      <c r="H23" s="887"/>
      <c r="I23" s="1313"/>
      <c r="J23" s="1313">
        <v>1</v>
      </c>
      <c r="K23" s="895"/>
      <c r="L23" s="561" t="str">
        <f>mergeValue(A23) &amp;"."&amp; mergeValue(B23)&amp;"."&amp; mergeValue(C23)&amp;"."&amp; mergeValue(D23)&amp;"."&amp;  mergeValue(F23)</f>
        <v>1.1.1.1.1</v>
      </c>
      <c r="M23" s="524" t="s">
        <v>9</v>
      </c>
      <c r="N23" s="549"/>
      <c r="O23" s="1315" t="s">
        <v>3</v>
      </c>
      <c r="P23" s="1315"/>
      <c r="Q23" s="1315"/>
      <c r="R23" s="1315"/>
      <c r="S23" s="1315"/>
      <c r="T23" s="1315"/>
      <c r="U23" s="1315"/>
      <c r="V23" s="1315"/>
      <c r="W23" s="1315"/>
      <c r="X23" s="1315"/>
      <c r="Y23" s="1315"/>
      <c r="Z23" s="1315"/>
      <c r="AA23" s="1315"/>
      <c r="AB23" s="1315"/>
      <c r="AC23" s="1315"/>
      <c r="AD23" s="1315"/>
      <c r="AE23" s="1315"/>
      <c r="AF23" s="1315"/>
      <c r="AG23" s="1315"/>
      <c r="AH23" s="1315"/>
      <c r="AI23" s="1315"/>
      <c r="AJ23" s="1315"/>
      <c r="AK23" s="1130" t="s">
        <v>721</v>
      </c>
      <c r="AM23" s="473" t="str">
        <f>strCheckUnique(AN23:AN26)</f>
        <v/>
      </c>
      <c r="AO23" s="473"/>
    </row>
    <row r="24" spans="1:48" ht="99" customHeight="1">
      <c r="A24" s="1313"/>
      <c r="B24" s="1313"/>
      <c r="C24" s="1313"/>
      <c r="D24" s="1313"/>
      <c r="E24" s="1313"/>
      <c r="F24" s="1313"/>
      <c r="G24" s="887">
        <v>1</v>
      </c>
      <c r="H24" s="887"/>
      <c r="I24" s="1313"/>
      <c r="J24" s="1313"/>
      <c r="K24" s="895">
        <v>1</v>
      </c>
      <c r="L24" s="561" t="str">
        <f>mergeValue(A24) &amp;"."&amp; mergeValue(B24)&amp;"."&amp; mergeValue(C24)&amp;"."&amp; mergeValue(D24)&amp;"."&amp; mergeValue(F24)&amp;"."&amp; mergeValue(G24)</f>
        <v>1.1.1.1.1.1</v>
      </c>
      <c r="M24" s="1089" t="s">
        <v>606</v>
      </c>
      <c r="N24" s="554"/>
      <c r="O24" s="648">
        <v>311.43</v>
      </c>
      <c r="P24" s="531"/>
      <c r="Q24" s="1039"/>
      <c r="R24" s="1319" t="s">
        <v>1672</v>
      </c>
      <c r="S24" s="1309" t="s">
        <v>83</v>
      </c>
      <c r="T24" s="1319" t="s">
        <v>2267</v>
      </c>
      <c r="U24" s="1309" t="s">
        <v>83</v>
      </c>
      <c r="V24" s="648">
        <v>323.49</v>
      </c>
      <c r="W24" s="725"/>
      <c r="X24" s="1039"/>
      <c r="Y24" s="1319" t="s">
        <v>2268</v>
      </c>
      <c r="Z24" s="1309" t="s">
        <v>83</v>
      </c>
      <c r="AA24" s="1319" t="s">
        <v>2269</v>
      </c>
      <c r="AB24" s="1309" t="s">
        <v>83</v>
      </c>
      <c r="AC24" s="648">
        <v>336.32</v>
      </c>
      <c r="AD24" s="725"/>
      <c r="AE24" s="1039"/>
      <c r="AF24" s="1319" t="s">
        <v>2270</v>
      </c>
      <c r="AG24" s="1309" t="s">
        <v>83</v>
      </c>
      <c r="AH24" s="1319" t="s">
        <v>1673</v>
      </c>
      <c r="AI24" s="1309" t="s">
        <v>84</v>
      </c>
      <c r="AJ24" s="546"/>
      <c r="AK24" s="1283" t="s">
        <v>734</v>
      </c>
      <c r="AL24" s="469" t="str">
        <f>strCheckDate(O25:AJ25)</f>
        <v/>
      </c>
      <c r="AM24" s="473"/>
      <c r="AN24" s="473" t="str">
        <f>IF(M24="","",M24 )</f>
        <v>вода</v>
      </c>
      <c r="AO24" s="473"/>
      <c r="AP24" s="473"/>
      <c r="AQ24" s="473"/>
    </row>
    <row r="25" spans="1:48" ht="11.25" hidden="1" customHeight="1">
      <c r="A25" s="1313"/>
      <c r="B25" s="1313"/>
      <c r="C25" s="1313"/>
      <c r="D25" s="1313"/>
      <c r="E25" s="1313"/>
      <c r="F25" s="1313"/>
      <c r="G25" s="887"/>
      <c r="H25" s="887"/>
      <c r="I25" s="1313"/>
      <c r="J25" s="1313"/>
      <c r="K25" s="895"/>
      <c r="L25" s="568"/>
      <c r="M25" s="614"/>
      <c r="N25" s="554"/>
      <c r="O25" s="531"/>
      <c r="P25" s="531"/>
      <c r="Q25" s="552" t="str">
        <f>R24 &amp; "-" &amp; T24</f>
        <v>01.01.2020-31.12.2020</v>
      </c>
      <c r="R25" s="1308"/>
      <c r="S25" s="1309"/>
      <c r="T25" s="1308"/>
      <c r="U25" s="1309"/>
      <c r="V25" s="725"/>
      <c r="W25" s="725"/>
      <c r="X25" s="731" t="str">
        <f>Y24 &amp; "-" &amp; AA24</f>
        <v>01.01.2021-31.12.2021</v>
      </c>
      <c r="Y25" s="1308"/>
      <c r="Z25" s="1309"/>
      <c r="AA25" s="1308"/>
      <c r="AB25" s="1309"/>
      <c r="AC25" s="725"/>
      <c r="AD25" s="725"/>
      <c r="AE25" s="731" t="str">
        <f>AF24 &amp; "-" &amp; AH24</f>
        <v>01.01.2022-31.12.2022</v>
      </c>
      <c r="AF25" s="1308"/>
      <c r="AG25" s="1309"/>
      <c r="AH25" s="1308"/>
      <c r="AI25" s="1309"/>
      <c r="AJ25" s="546"/>
      <c r="AK25" s="1284"/>
    </row>
    <row r="26" spans="1:48" s="444" customFormat="1" ht="15" customHeight="1">
      <c r="A26" s="1313"/>
      <c r="B26" s="1313"/>
      <c r="C26" s="1313"/>
      <c r="D26" s="1313"/>
      <c r="E26" s="1313"/>
      <c r="F26" s="1313"/>
      <c r="G26" s="889"/>
      <c r="H26" s="887"/>
      <c r="I26" s="1313"/>
      <c r="J26" s="1313"/>
      <c r="K26" s="894"/>
      <c r="L26" s="507"/>
      <c r="M26" s="525" t="s">
        <v>24</v>
      </c>
      <c r="N26" s="520"/>
      <c r="O26" s="514"/>
      <c r="P26" s="514"/>
      <c r="Q26" s="514"/>
      <c r="R26" s="541"/>
      <c r="S26" s="533"/>
      <c r="T26" s="532"/>
      <c r="U26" s="520"/>
      <c r="V26" s="719"/>
      <c r="W26" s="719"/>
      <c r="X26" s="719"/>
      <c r="Y26" s="728"/>
      <c r="Z26" s="953"/>
      <c r="AA26" s="952"/>
      <c r="AB26" s="948"/>
      <c r="AC26" s="719"/>
      <c r="AD26" s="719"/>
      <c r="AE26" s="719"/>
      <c r="AF26" s="728"/>
      <c r="AG26" s="953"/>
      <c r="AH26" s="952"/>
      <c r="AI26" s="948"/>
      <c r="AJ26" s="529"/>
      <c r="AK26" s="1285"/>
      <c r="AL26" s="470"/>
      <c r="AM26" s="470"/>
      <c r="AN26" s="470"/>
      <c r="AO26" s="470"/>
      <c r="AP26" s="470"/>
      <c r="AQ26" s="470"/>
      <c r="AR26" s="470"/>
      <c r="AS26" s="470"/>
      <c r="AT26" s="470"/>
      <c r="AU26" s="470"/>
      <c r="AV26" s="470"/>
    </row>
    <row r="27" spans="1:48" s="444" customFormat="1" ht="15" customHeight="1">
      <c r="A27" s="1313"/>
      <c r="B27" s="1313"/>
      <c r="C27" s="1313"/>
      <c r="D27" s="1313"/>
      <c r="E27" s="1313"/>
      <c r="F27" s="889"/>
      <c r="G27" s="889"/>
      <c r="H27" s="887"/>
      <c r="I27" s="1313"/>
      <c r="J27" s="889"/>
      <c r="K27" s="894"/>
      <c r="L27" s="507"/>
      <c r="M27" s="520" t="s">
        <v>10</v>
      </c>
      <c r="N27" s="519"/>
      <c r="O27" s="514"/>
      <c r="P27" s="514"/>
      <c r="Q27" s="514"/>
      <c r="R27" s="541"/>
      <c r="S27" s="533"/>
      <c r="T27" s="532"/>
      <c r="U27" s="519"/>
      <c r="V27" s="719"/>
      <c r="W27" s="719"/>
      <c r="X27" s="719"/>
      <c r="Y27" s="728"/>
      <c r="Z27" s="953"/>
      <c r="AA27" s="952"/>
      <c r="AB27" s="1088"/>
      <c r="AC27" s="719"/>
      <c r="AD27" s="719"/>
      <c r="AE27" s="719"/>
      <c r="AF27" s="728"/>
      <c r="AG27" s="953"/>
      <c r="AH27" s="952"/>
      <c r="AI27" s="1088"/>
      <c r="AJ27" s="533"/>
      <c r="AK27" s="529"/>
      <c r="AL27" s="470"/>
      <c r="AM27" s="470"/>
      <c r="AN27" s="470"/>
      <c r="AO27" s="470"/>
      <c r="AP27" s="470"/>
      <c r="AQ27" s="470"/>
      <c r="AR27" s="470"/>
      <c r="AS27" s="470"/>
      <c r="AT27" s="470"/>
      <c r="AU27" s="470"/>
      <c r="AV27" s="470"/>
    </row>
    <row r="28" spans="1:48" s="444" customFormat="1" ht="0.2" customHeight="1">
      <c r="A28" s="1313"/>
      <c r="B28" s="1313"/>
      <c r="C28" s="1313"/>
      <c r="D28" s="1313"/>
      <c r="E28" s="893"/>
      <c r="F28" s="889"/>
      <c r="G28" s="889"/>
      <c r="H28" s="889"/>
      <c r="I28" s="885"/>
      <c r="J28" s="882"/>
      <c r="K28" s="892"/>
      <c r="L28" s="507"/>
      <c r="M28" s="520"/>
      <c r="N28" s="518"/>
      <c r="O28" s="514"/>
      <c r="P28" s="514"/>
      <c r="Q28" s="514"/>
      <c r="R28" s="541"/>
      <c r="S28" s="533"/>
      <c r="T28" s="532"/>
      <c r="U28" s="518"/>
      <c r="V28" s="719"/>
      <c r="W28" s="719"/>
      <c r="X28" s="719"/>
      <c r="Y28" s="728"/>
      <c r="Z28" s="953"/>
      <c r="AA28" s="952"/>
      <c r="AB28" s="1087"/>
      <c r="AC28" s="719"/>
      <c r="AD28" s="719"/>
      <c r="AE28" s="719"/>
      <c r="AF28" s="728"/>
      <c r="AG28" s="953"/>
      <c r="AH28" s="952"/>
      <c r="AI28" s="1087"/>
      <c r="AJ28" s="533"/>
      <c r="AK28" s="529"/>
      <c r="AL28" s="470"/>
      <c r="AM28" s="470"/>
      <c r="AN28" s="470"/>
      <c r="AO28" s="470"/>
      <c r="AP28" s="470"/>
      <c r="AQ28" s="470"/>
      <c r="AR28" s="470"/>
      <c r="AS28" s="470"/>
      <c r="AT28" s="470"/>
      <c r="AU28" s="470"/>
      <c r="AV28" s="470"/>
    </row>
    <row r="29" spans="1:48" ht="3" customHeight="1">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row>
    <row r="30" spans="1:48" ht="123.75" customHeight="1">
      <c r="L30" s="1">
        <v>1</v>
      </c>
      <c r="M30" s="1276" t="s">
        <v>735</v>
      </c>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row>
  </sheetData>
  <sheetProtection password="FA9C" sheet="1" objects="1" scenarios="1" formatColumns="0" formatRows="0"/>
  <dataConsolidate leftLabels="1"/>
  <mergeCells count="65">
    <mergeCell ref="F23:F26"/>
    <mergeCell ref="J23:J26"/>
    <mergeCell ref="O23:AJ23"/>
    <mergeCell ref="R24:R25"/>
    <mergeCell ref="S24:S25"/>
    <mergeCell ref="AA24:AA25"/>
    <mergeCell ref="AB24:AB25"/>
    <mergeCell ref="L11:M11"/>
    <mergeCell ref="O11:T11"/>
    <mergeCell ref="O12:U12"/>
    <mergeCell ref="A18:A28"/>
    <mergeCell ref="O18:AJ18"/>
    <mergeCell ref="B19:B28"/>
    <mergeCell ref="O19:AJ19"/>
    <mergeCell ref="C20:C28"/>
    <mergeCell ref="S16:T16"/>
    <mergeCell ref="T24:T25"/>
    <mergeCell ref="U24:U25"/>
    <mergeCell ref="O20:AJ20"/>
    <mergeCell ref="D21:D28"/>
    <mergeCell ref="O21:AJ21"/>
    <mergeCell ref="E22:E27"/>
    <mergeCell ref="I22:I27"/>
    <mergeCell ref="L5:T5"/>
    <mergeCell ref="O9:T9"/>
    <mergeCell ref="O10:T10"/>
    <mergeCell ref="O7:T7"/>
    <mergeCell ref="O8:T8"/>
    <mergeCell ref="M30:AK30"/>
    <mergeCell ref="AK24:AK26"/>
    <mergeCell ref="L13:AJ13"/>
    <mergeCell ref="L14:L16"/>
    <mergeCell ref="M14:M16"/>
    <mergeCell ref="O14:T14"/>
    <mergeCell ref="U14:U16"/>
    <mergeCell ref="AJ14:AJ16"/>
    <mergeCell ref="O15:O16"/>
    <mergeCell ref="P15:Q15"/>
    <mergeCell ref="R15:T15"/>
    <mergeCell ref="S17:T17"/>
    <mergeCell ref="AK13:AK16"/>
    <mergeCell ref="Z17:AA17"/>
    <mergeCell ref="Y24:Y25"/>
    <mergeCell ref="Z24:Z25"/>
    <mergeCell ref="AC11:AH11"/>
    <mergeCell ref="V12:AB12"/>
    <mergeCell ref="V14:AA14"/>
    <mergeCell ref="AB14:AB16"/>
    <mergeCell ref="V15:V16"/>
    <mergeCell ref="W15:X15"/>
    <mergeCell ref="Y15:AA15"/>
    <mergeCell ref="Z16:AA16"/>
    <mergeCell ref="V11:AA11"/>
    <mergeCell ref="AC12:AI12"/>
    <mergeCell ref="AC14:AH14"/>
    <mergeCell ref="AI14:AI16"/>
    <mergeCell ref="AC15:AC16"/>
    <mergeCell ref="AD15:AE15"/>
    <mergeCell ref="AF15:AH15"/>
    <mergeCell ref="AG16:AH16"/>
    <mergeCell ref="AG17:AH17"/>
    <mergeCell ref="AF24:AF25"/>
    <mergeCell ref="AG24:AG25"/>
    <mergeCell ref="AH24:AH25"/>
    <mergeCell ref="AI24:AI25"/>
  </mergeCells>
  <dataValidations count="9">
    <dataValidation allowBlank="1" prompt="Для выбора выполните двойной щелчок левой клавиши мыши по соответствующей ячейке." sqref="WWH983062:WWS983068 JV65558:KG65564 TR65558:UC65564 ADN65558:ADY65564 ANJ65558:ANU65564 AXF65558:AXQ65564 BHB65558:BHM65564 BQX65558:BRI65564 CAT65558:CBE65564 CKP65558:CLA65564 CUL65558:CUW65564 DEH65558:DES65564 DOD65558:DOO65564 DXZ65558:DYK65564 EHV65558:EIG65564 ERR65558:ESC65564 FBN65558:FBY65564 FLJ65558:FLU65564 FVF65558:FVQ65564 GFB65558:GFM65564 GOX65558:GPI65564 GYT65558:GZE65564 HIP65558:HJA65564 HSL65558:HSW65564 ICH65558:ICS65564 IMD65558:IMO65564 IVZ65558:IWK65564 JFV65558:JGG65564 JPR65558:JQC65564 JZN65558:JZY65564 KJJ65558:KJU65564 KTF65558:KTQ65564 LDB65558:LDM65564 LMX65558:LNI65564 LWT65558:LXE65564 MGP65558:MHA65564 MQL65558:MQW65564 NAH65558:NAS65564 NKD65558:NKO65564 NTZ65558:NUK65564 ODV65558:OEG65564 ONR65558:OOC65564 OXN65558:OXY65564 PHJ65558:PHU65564 PRF65558:PRQ65564 QBB65558:QBM65564 QKX65558:QLI65564 QUT65558:QVE65564 REP65558:RFA65564 ROL65558:ROW65564 RYH65558:RYS65564 SID65558:SIO65564 SRZ65558:SSK65564 TBV65558:TCG65564 TLR65558:TMC65564 TVN65558:TVY65564 UFJ65558:UFU65564 UPF65558:UPQ65564 UZB65558:UZM65564 VIX65558:VJI65564 VST65558:VTE65564 WCP65558:WDA65564 WML65558:WMW65564 WWH65558:WWS65564 JV131094:KG131100 TR131094:UC131100 ADN131094:ADY131100 ANJ131094:ANU131100 AXF131094:AXQ131100 BHB131094:BHM131100 BQX131094:BRI131100 CAT131094:CBE131100 CKP131094:CLA131100 CUL131094:CUW131100 DEH131094:DES131100 DOD131094:DOO131100 DXZ131094:DYK131100 EHV131094:EIG131100 ERR131094:ESC131100 FBN131094:FBY131100 FLJ131094:FLU131100 FVF131094:FVQ131100 GFB131094:GFM131100 GOX131094:GPI131100 GYT131094:GZE131100 HIP131094:HJA131100 HSL131094:HSW131100 ICH131094:ICS131100 IMD131094:IMO131100 IVZ131094:IWK131100 JFV131094:JGG131100 JPR131094:JQC131100 JZN131094:JZY131100 KJJ131094:KJU131100 KTF131094:KTQ131100 LDB131094:LDM131100 LMX131094:LNI131100 LWT131094:LXE131100 MGP131094:MHA131100 MQL131094:MQW131100 NAH131094:NAS131100 NKD131094:NKO131100 NTZ131094:NUK131100 ODV131094:OEG131100 ONR131094:OOC131100 OXN131094:OXY131100 PHJ131094:PHU131100 PRF131094:PRQ131100 QBB131094:QBM131100 QKX131094:QLI131100 QUT131094:QVE131100 REP131094:RFA131100 ROL131094:ROW131100 RYH131094:RYS131100 SID131094:SIO131100 SRZ131094:SSK131100 TBV131094:TCG131100 TLR131094:TMC131100 TVN131094:TVY131100 UFJ131094:UFU131100 UPF131094:UPQ131100 UZB131094:UZM131100 VIX131094:VJI131100 VST131094:VTE131100 WCP131094:WDA131100 WML131094:WMW131100 WWH131094:WWS131100 JV196630:KG196636 TR196630:UC196636 ADN196630:ADY196636 ANJ196630:ANU196636 AXF196630:AXQ196636 BHB196630:BHM196636 BQX196630:BRI196636 CAT196630:CBE196636 CKP196630:CLA196636 CUL196630:CUW196636 DEH196630:DES196636 DOD196630:DOO196636 DXZ196630:DYK196636 EHV196630:EIG196636 ERR196630:ESC196636 FBN196630:FBY196636 FLJ196630:FLU196636 FVF196630:FVQ196636 GFB196630:GFM196636 GOX196630:GPI196636 GYT196630:GZE196636 HIP196630:HJA196636 HSL196630:HSW196636 ICH196630:ICS196636 IMD196630:IMO196636 IVZ196630:IWK196636 JFV196630:JGG196636 JPR196630:JQC196636 JZN196630:JZY196636 KJJ196630:KJU196636 KTF196630:KTQ196636 LDB196630:LDM196636 LMX196630:LNI196636 LWT196630:LXE196636 MGP196630:MHA196636 MQL196630:MQW196636 NAH196630:NAS196636 NKD196630:NKO196636 NTZ196630:NUK196636 ODV196630:OEG196636 ONR196630:OOC196636 OXN196630:OXY196636 PHJ196630:PHU196636 PRF196630:PRQ196636 QBB196630:QBM196636 QKX196630:QLI196636 QUT196630:QVE196636 REP196630:RFA196636 ROL196630:ROW196636 RYH196630:RYS196636 SID196630:SIO196636 SRZ196630:SSK196636 TBV196630:TCG196636 TLR196630:TMC196636 TVN196630:TVY196636 UFJ196630:UFU196636 UPF196630:UPQ196636 UZB196630:UZM196636 VIX196630:VJI196636 VST196630:VTE196636 WCP196630:WDA196636 WML196630:WMW196636 WWH196630:WWS196636 JV262166:KG262172 TR262166:UC262172 ADN262166:ADY262172 ANJ262166:ANU262172 AXF262166:AXQ262172 BHB262166:BHM262172 BQX262166:BRI262172 CAT262166:CBE262172 CKP262166:CLA262172 CUL262166:CUW262172 DEH262166:DES262172 DOD262166:DOO262172 DXZ262166:DYK262172 EHV262166:EIG262172 ERR262166:ESC262172 FBN262166:FBY262172 FLJ262166:FLU262172 FVF262166:FVQ262172 GFB262166:GFM262172 GOX262166:GPI262172 GYT262166:GZE262172 HIP262166:HJA262172 HSL262166:HSW262172 ICH262166:ICS262172 IMD262166:IMO262172 IVZ262166:IWK262172 JFV262166:JGG262172 JPR262166:JQC262172 JZN262166:JZY262172 KJJ262166:KJU262172 KTF262166:KTQ262172 LDB262166:LDM262172 LMX262166:LNI262172 LWT262166:LXE262172 MGP262166:MHA262172 MQL262166:MQW262172 NAH262166:NAS262172 NKD262166:NKO262172 NTZ262166:NUK262172 ODV262166:OEG262172 ONR262166:OOC262172 OXN262166:OXY262172 PHJ262166:PHU262172 PRF262166:PRQ262172 QBB262166:QBM262172 QKX262166:QLI262172 QUT262166:QVE262172 REP262166:RFA262172 ROL262166:ROW262172 RYH262166:RYS262172 SID262166:SIO262172 SRZ262166:SSK262172 TBV262166:TCG262172 TLR262166:TMC262172 TVN262166:TVY262172 UFJ262166:UFU262172 UPF262166:UPQ262172 UZB262166:UZM262172 VIX262166:VJI262172 VST262166:VTE262172 WCP262166:WDA262172 WML262166:WMW262172 WWH262166:WWS262172 JV327702:KG327708 TR327702:UC327708 ADN327702:ADY327708 ANJ327702:ANU327708 AXF327702:AXQ327708 BHB327702:BHM327708 BQX327702:BRI327708 CAT327702:CBE327708 CKP327702:CLA327708 CUL327702:CUW327708 DEH327702:DES327708 DOD327702:DOO327708 DXZ327702:DYK327708 EHV327702:EIG327708 ERR327702:ESC327708 FBN327702:FBY327708 FLJ327702:FLU327708 FVF327702:FVQ327708 GFB327702:GFM327708 GOX327702:GPI327708 GYT327702:GZE327708 HIP327702:HJA327708 HSL327702:HSW327708 ICH327702:ICS327708 IMD327702:IMO327708 IVZ327702:IWK327708 JFV327702:JGG327708 JPR327702:JQC327708 JZN327702:JZY327708 KJJ327702:KJU327708 KTF327702:KTQ327708 LDB327702:LDM327708 LMX327702:LNI327708 LWT327702:LXE327708 MGP327702:MHA327708 MQL327702:MQW327708 NAH327702:NAS327708 NKD327702:NKO327708 NTZ327702:NUK327708 ODV327702:OEG327708 ONR327702:OOC327708 OXN327702:OXY327708 PHJ327702:PHU327708 PRF327702:PRQ327708 QBB327702:QBM327708 QKX327702:QLI327708 QUT327702:QVE327708 REP327702:RFA327708 ROL327702:ROW327708 RYH327702:RYS327708 SID327702:SIO327708 SRZ327702:SSK327708 TBV327702:TCG327708 TLR327702:TMC327708 TVN327702:TVY327708 UFJ327702:UFU327708 UPF327702:UPQ327708 UZB327702:UZM327708 VIX327702:VJI327708 VST327702:VTE327708 WCP327702:WDA327708 WML327702:WMW327708 WWH327702:WWS327708 JV393238:KG393244 TR393238:UC393244 ADN393238:ADY393244 ANJ393238:ANU393244 AXF393238:AXQ393244 BHB393238:BHM393244 BQX393238:BRI393244 CAT393238:CBE393244 CKP393238:CLA393244 CUL393238:CUW393244 DEH393238:DES393244 DOD393238:DOO393244 DXZ393238:DYK393244 EHV393238:EIG393244 ERR393238:ESC393244 FBN393238:FBY393244 FLJ393238:FLU393244 FVF393238:FVQ393244 GFB393238:GFM393244 GOX393238:GPI393244 GYT393238:GZE393244 HIP393238:HJA393244 HSL393238:HSW393244 ICH393238:ICS393244 IMD393238:IMO393244 IVZ393238:IWK393244 JFV393238:JGG393244 JPR393238:JQC393244 JZN393238:JZY393244 KJJ393238:KJU393244 KTF393238:KTQ393244 LDB393238:LDM393244 LMX393238:LNI393244 LWT393238:LXE393244 MGP393238:MHA393244 MQL393238:MQW393244 NAH393238:NAS393244 NKD393238:NKO393244 NTZ393238:NUK393244 ODV393238:OEG393244 ONR393238:OOC393244 OXN393238:OXY393244 PHJ393238:PHU393244 PRF393238:PRQ393244 QBB393238:QBM393244 QKX393238:QLI393244 QUT393238:QVE393244 REP393238:RFA393244 ROL393238:ROW393244 RYH393238:RYS393244 SID393238:SIO393244 SRZ393238:SSK393244 TBV393238:TCG393244 TLR393238:TMC393244 TVN393238:TVY393244 UFJ393238:UFU393244 UPF393238:UPQ393244 UZB393238:UZM393244 VIX393238:VJI393244 VST393238:VTE393244 WCP393238:WDA393244 WML393238:WMW393244 WWH393238:WWS393244 JV458774:KG458780 TR458774:UC458780 ADN458774:ADY458780 ANJ458774:ANU458780 AXF458774:AXQ458780 BHB458774:BHM458780 BQX458774:BRI458780 CAT458774:CBE458780 CKP458774:CLA458780 CUL458774:CUW458780 DEH458774:DES458780 DOD458774:DOO458780 DXZ458774:DYK458780 EHV458774:EIG458780 ERR458774:ESC458780 FBN458774:FBY458780 FLJ458774:FLU458780 FVF458774:FVQ458780 GFB458774:GFM458780 GOX458774:GPI458780 GYT458774:GZE458780 HIP458774:HJA458780 HSL458774:HSW458780 ICH458774:ICS458780 IMD458774:IMO458780 IVZ458774:IWK458780 JFV458774:JGG458780 JPR458774:JQC458780 JZN458774:JZY458780 KJJ458774:KJU458780 KTF458774:KTQ458780 LDB458774:LDM458780 LMX458774:LNI458780 LWT458774:LXE458780 MGP458774:MHA458780 MQL458774:MQW458780 NAH458774:NAS458780 NKD458774:NKO458780 NTZ458774:NUK458780 ODV458774:OEG458780 ONR458774:OOC458780 OXN458774:OXY458780 PHJ458774:PHU458780 PRF458774:PRQ458780 QBB458774:QBM458780 QKX458774:QLI458780 QUT458774:QVE458780 REP458774:RFA458780 ROL458774:ROW458780 RYH458774:RYS458780 SID458774:SIO458780 SRZ458774:SSK458780 TBV458774:TCG458780 TLR458774:TMC458780 TVN458774:TVY458780 UFJ458774:UFU458780 UPF458774:UPQ458780 UZB458774:UZM458780 VIX458774:VJI458780 VST458774:VTE458780 WCP458774:WDA458780 WML458774:WMW458780 WWH458774:WWS458780 JV524310:KG524316 TR524310:UC524316 ADN524310:ADY524316 ANJ524310:ANU524316 AXF524310:AXQ524316 BHB524310:BHM524316 BQX524310:BRI524316 CAT524310:CBE524316 CKP524310:CLA524316 CUL524310:CUW524316 DEH524310:DES524316 DOD524310:DOO524316 DXZ524310:DYK524316 EHV524310:EIG524316 ERR524310:ESC524316 FBN524310:FBY524316 FLJ524310:FLU524316 FVF524310:FVQ524316 GFB524310:GFM524316 GOX524310:GPI524316 GYT524310:GZE524316 HIP524310:HJA524316 HSL524310:HSW524316 ICH524310:ICS524316 IMD524310:IMO524316 IVZ524310:IWK524316 JFV524310:JGG524316 JPR524310:JQC524316 JZN524310:JZY524316 KJJ524310:KJU524316 KTF524310:KTQ524316 LDB524310:LDM524316 LMX524310:LNI524316 LWT524310:LXE524316 MGP524310:MHA524316 MQL524310:MQW524316 NAH524310:NAS524316 NKD524310:NKO524316 NTZ524310:NUK524316 ODV524310:OEG524316 ONR524310:OOC524316 OXN524310:OXY524316 PHJ524310:PHU524316 PRF524310:PRQ524316 QBB524310:QBM524316 QKX524310:QLI524316 QUT524310:QVE524316 REP524310:RFA524316 ROL524310:ROW524316 RYH524310:RYS524316 SID524310:SIO524316 SRZ524310:SSK524316 TBV524310:TCG524316 TLR524310:TMC524316 TVN524310:TVY524316 UFJ524310:UFU524316 UPF524310:UPQ524316 UZB524310:UZM524316 VIX524310:VJI524316 VST524310:VTE524316 WCP524310:WDA524316 WML524310:WMW524316 WWH524310:WWS524316 JV589846:KG589852 TR589846:UC589852 ADN589846:ADY589852 ANJ589846:ANU589852 AXF589846:AXQ589852 BHB589846:BHM589852 BQX589846:BRI589852 CAT589846:CBE589852 CKP589846:CLA589852 CUL589846:CUW589852 DEH589846:DES589852 DOD589846:DOO589852 DXZ589846:DYK589852 EHV589846:EIG589852 ERR589846:ESC589852 FBN589846:FBY589852 FLJ589846:FLU589852 FVF589846:FVQ589852 GFB589846:GFM589852 GOX589846:GPI589852 GYT589846:GZE589852 HIP589846:HJA589852 HSL589846:HSW589852 ICH589846:ICS589852 IMD589846:IMO589852 IVZ589846:IWK589852 JFV589846:JGG589852 JPR589846:JQC589852 JZN589846:JZY589852 KJJ589846:KJU589852 KTF589846:KTQ589852 LDB589846:LDM589852 LMX589846:LNI589852 LWT589846:LXE589852 MGP589846:MHA589852 MQL589846:MQW589852 NAH589846:NAS589852 NKD589846:NKO589852 NTZ589846:NUK589852 ODV589846:OEG589852 ONR589846:OOC589852 OXN589846:OXY589852 PHJ589846:PHU589852 PRF589846:PRQ589852 QBB589846:QBM589852 QKX589846:QLI589852 QUT589846:QVE589852 REP589846:RFA589852 ROL589846:ROW589852 RYH589846:RYS589852 SID589846:SIO589852 SRZ589846:SSK589852 TBV589846:TCG589852 TLR589846:TMC589852 TVN589846:TVY589852 UFJ589846:UFU589852 UPF589846:UPQ589852 UZB589846:UZM589852 VIX589846:VJI589852 VST589846:VTE589852 WCP589846:WDA589852 WML589846:WMW589852 WWH589846:WWS589852 JV655382:KG655388 TR655382:UC655388 ADN655382:ADY655388 ANJ655382:ANU655388 AXF655382:AXQ655388 BHB655382:BHM655388 BQX655382:BRI655388 CAT655382:CBE655388 CKP655382:CLA655388 CUL655382:CUW655388 DEH655382:DES655388 DOD655382:DOO655388 DXZ655382:DYK655388 EHV655382:EIG655388 ERR655382:ESC655388 FBN655382:FBY655388 FLJ655382:FLU655388 FVF655382:FVQ655388 GFB655382:GFM655388 GOX655382:GPI655388 GYT655382:GZE655388 HIP655382:HJA655388 HSL655382:HSW655388 ICH655382:ICS655388 IMD655382:IMO655388 IVZ655382:IWK655388 JFV655382:JGG655388 JPR655382:JQC655388 JZN655382:JZY655388 KJJ655382:KJU655388 KTF655382:KTQ655388 LDB655382:LDM655388 LMX655382:LNI655388 LWT655382:LXE655388 MGP655382:MHA655388 MQL655382:MQW655388 NAH655382:NAS655388 NKD655382:NKO655388 NTZ655382:NUK655388 ODV655382:OEG655388 ONR655382:OOC655388 OXN655382:OXY655388 PHJ655382:PHU655388 PRF655382:PRQ655388 QBB655382:QBM655388 QKX655382:QLI655388 QUT655382:QVE655388 REP655382:RFA655388 ROL655382:ROW655388 RYH655382:RYS655388 SID655382:SIO655388 SRZ655382:SSK655388 TBV655382:TCG655388 TLR655382:TMC655388 TVN655382:TVY655388 UFJ655382:UFU655388 UPF655382:UPQ655388 UZB655382:UZM655388 VIX655382:VJI655388 VST655382:VTE655388 WCP655382:WDA655388 WML655382:WMW655388 WWH655382:WWS655388 JV720918:KG720924 TR720918:UC720924 ADN720918:ADY720924 ANJ720918:ANU720924 AXF720918:AXQ720924 BHB720918:BHM720924 BQX720918:BRI720924 CAT720918:CBE720924 CKP720918:CLA720924 CUL720918:CUW720924 DEH720918:DES720924 DOD720918:DOO720924 DXZ720918:DYK720924 EHV720918:EIG720924 ERR720918:ESC720924 FBN720918:FBY720924 FLJ720918:FLU720924 FVF720918:FVQ720924 GFB720918:GFM720924 GOX720918:GPI720924 GYT720918:GZE720924 HIP720918:HJA720924 HSL720918:HSW720924 ICH720918:ICS720924 IMD720918:IMO720924 IVZ720918:IWK720924 JFV720918:JGG720924 JPR720918:JQC720924 JZN720918:JZY720924 KJJ720918:KJU720924 KTF720918:KTQ720924 LDB720918:LDM720924 LMX720918:LNI720924 LWT720918:LXE720924 MGP720918:MHA720924 MQL720918:MQW720924 NAH720918:NAS720924 NKD720918:NKO720924 NTZ720918:NUK720924 ODV720918:OEG720924 ONR720918:OOC720924 OXN720918:OXY720924 PHJ720918:PHU720924 PRF720918:PRQ720924 QBB720918:QBM720924 QKX720918:QLI720924 QUT720918:QVE720924 REP720918:RFA720924 ROL720918:ROW720924 RYH720918:RYS720924 SID720918:SIO720924 SRZ720918:SSK720924 TBV720918:TCG720924 TLR720918:TMC720924 TVN720918:TVY720924 UFJ720918:UFU720924 UPF720918:UPQ720924 UZB720918:UZM720924 VIX720918:VJI720924 VST720918:VTE720924 WCP720918:WDA720924 WML720918:WMW720924 WWH720918:WWS720924 JV786454:KG786460 TR786454:UC786460 ADN786454:ADY786460 ANJ786454:ANU786460 AXF786454:AXQ786460 BHB786454:BHM786460 BQX786454:BRI786460 CAT786454:CBE786460 CKP786454:CLA786460 CUL786454:CUW786460 DEH786454:DES786460 DOD786454:DOO786460 DXZ786454:DYK786460 EHV786454:EIG786460 ERR786454:ESC786460 FBN786454:FBY786460 FLJ786454:FLU786460 FVF786454:FVQ786460 GFB786454:GFM786460 GOX786454:GPI786460 GYT786454:GZE786460 HIP786454:HJA786460 HSL786454:HSW786460 ICH786454:ICS786460 IMD786454:IMO786460 IVZ786454:IWK786460 JFV786454:JGG786460 JPR786454:JQC786460 JZN786454:JZY786460 KJJ786454:KJU786460 KTF786454:KTQ786460 LDB786454:LDM786460 LMX786454:LNI786460 LWT786454:LXE786460 MGP786454:MHA786460 MQL786454:MQW786460 NAH786454:NAS786460 NKD786454:NKO786460 NTZ786454:NUK786460 ODV786454:OEG786460 ONR786454:OOC786460 OXN786454:OXY786460 PHJ786454:PHU786460 PRF786454:PRQ786460 QBB786454:QBM786460 QKX786454:QLI786460 QUT786454:QVE786460 REP786454:RFA786460 ROL786454:ROW786460 RYH786454:RYS786460 SID786454:SIO786460 SRZ786454:SSK786460 TBV786454:TCG786460 TLR786454:TMC786460 TVN786454:TVY786460 UFJ786454:UFU786460 UPF786454:UPQ786460 UZB786454:UZM786460 VIX786454:VJI786460 VST786454:VTE786460 WCP786454:WDA786460 WML786454:WMW786460 WWH786454:WWS786460 JV851990:KG851996 TR851990:UC851996 ADN851990:ADY851996 ANJ851990:ANU851996 AXF851990:AXQ851996 BHB851990:BHM851996 BQX851990:BRI851996 CAT851990:CBE851996 CKP851990:CLA851996 CUL851990:CUW851996 DEH851990:DES851996 DOD851990:DOO851996 DXZ851990:DYK851996 EHV851990:EIG851996 ERR851990:ESC851996 FBN851990:FBY851996 FLJ851990:FLU851996 FVF851990:FVQ851996 GFB851990:GFM851996 GOX851990:GPI851996 GYT851990:GZE851996 HIP851990:HJA851996 HSL851990:HSW851996 ICH851990:ICS851996 IMD851990:IMO851996 IVZ851990:IWK851996 JFV851990:JGG851996 JPR851990:JQC851996 JZN851990:JZY851996 KJJ851990:KJU851996 KTF851990:KTQ851996 LDB851990:LDM851996 LMX851990:LNI851996 LWT851990:LXE851996 MGP851990:MHA851996 MQL851990:MQW851996 NAH851990:NAS851996 NKD851990:NKO851996 NTZ851990:NUK851996 ODV851990:OEG851996 ONR851990:OOC851996 OXN851990:OXY851996 PHJ851990:PHU851996 PRF851990:PRQ851996 QBB851990:QBM851996 QKX851990:QLI851996 QUT851990:QVE851996 REP851990:RFA851996 ROL851990:ROW851996 RYH851990:RYS851996 SID851990:SIO851996 SRZ851990:SSK851996 TBV851990:TCG851996 TLR851990:TMC851996 TVN851990:TVY851996 UFJ851990:UFU851996 UPF851990:UPQ851996 UZB851990:UZM851996 VIX851990:VJI851996 VST851990:VTE851996 WCP851990:WDA851996 WML851990:WMW851996 WWH851990:WWS851996 JV917526:KG917532 TR917526:UC917532 ADN917526:ADY917532 ANJ917526:ANU917532 AXF917526:AXQ917532 BHB917526:BHM917532 BQX917526:BRI917532 CAT917526:CBE917532 CKP917526:CLA917532 CUL917526:CUW917532 DEH917526:DES917532 DOD917526:DOO917532 DXZ917526:DYK917532 EHV917526:EIG917532 ERR917526:ESC917532 FBN917526:FBY917532 FLJ917526:FLU917532 FVF917526:FVQ917532 GFB917526:GFM917532 GOX917526:GPI917532 GYT917526:GZE917532 HIP917526:HJA917532 HSL917526:HSW917532 ICH917526:ICS917532 IMD917526:IMO917532 IVZ917526:IWK917532 JFV917526:JGG917532 JPR917526:JQC917532 JZN917526:JZY917532 KJJ917526:KJU917532 KTF917526:KTQ917532 LDB917526:LDM917532 LMX917526:LNI917532 LWT917526:LXE917532 MGP917526:MHA917532 MQL917526:MQW917532 NAH917526:NAS917532 NKD917526:NKO917532 NTZ917526:NUK917532 ODV917526:OEG917532 ONR917526:OOC917532 OXN917526:OXY917532 PHJ917526:PHU917532 PRF917526:PRQ917532 QBB917526:QBM917532 QKX917526:QLI917532 QUT917526:QVE917532 REP917526:RFA917532 ROL917526:ROW917532 RYH917526:RYS917532 SID917526:SIO917532 SRZ917526:SSK917532 TBV917526:TCG917532 TLR917526:TMC917532 TVN917526:TVY917532 UFJ917526:UFU917532 UPF917526:UPQ917532 UZB917526:UZM917532 VIX917526:VJI917532 VST917526:VTE917532 WCP917526:WDA917532 WML917526:WMW917532 WWH917526:WWS917532 JV983062:KG983068 TR983062:UC983068 ADN983062:ADY983068 ANJ983062:ANU983068 AXF983062:AXQ983068 BHB983062:BHM983068 BQX983062:BRI983068 CAT983062:CBE983068 CKP983062:CLA983068 CUL983062:CUW983068 DEH983062:DES983068 DOD983062:DOO983068 DXZ983062:DYK983068 EHV983062:EIG983068 ERR983062:ESC983068 FBN983062:FBY983068 FLJ983062:FLU983068 FVF983062:FVQ983068 GFB983062:GFM983068 GOX983062:GPI983068 GYT983062:GZE983068 HIP983062:HJA983068 HSL983062:HSW983068 ICH983062:ICS983068 IMD983062:IMO983068 IVZ983062:IWK983068 JFV983062:JGG983068 JPR983062:JQC983068 JZN983062:JZY983068 KJJ983062:KJU983068 KTF983062:KTQ983068 LDB983062:LDM983068 LMX983062:LNI983068 LWT983062:LXE983068 MGP983062:MHA983068 MQL983062:MQW983068 NAH983062:NAS983068 NKD983062:NKO983068 NTZ983062:NUK983068 ODV983062:OEG983068 ONR983062:OOC983068 OXN983062:OXY983068 PHJ983062:PHU983068 PRF983062:PRQ983068 QBB983062:QBM983068 QKX983062:QLI983068 QUT983062:QVE983068 REP983062:RFA983068 ROL983062:ROW983068 RYH983062:RYS983068 SID983062:SIO983068 SRZ983062:SSK983068 TBV983062:TCG983068 TLR983062:TMC983068 TVN983062:TVY983068 UFJ983062:UFU983068 UPF983062:UPQ983068 UZB983062:UZM983068 VIX983062:VJI983068 VST983062:VTE983068 WCP983062:WDA983068 WML983062:WMW983068 AK27:AK28 JV26:KG28 WWH26:WWS28 WML26:WMW28 WCP26:WDA28 VST26:VTE28 VIX26:VJI28 UZB26:UZM28 UPF26:UPQ28 UFJ26:UFU28 TVN26:TVY28 TLR26:TMC28 TBV26:TCG28 SRZ26:SSK28 SID26:SIO28 RYH26:RYS28 ROL26:ROW28 REP26:RFA28 QUT26:QVE28 QKX26:QLI28 QBB26:QBM28 PRF26:PRQ28 PHJ26:PHU28 OXN26:OXY28 ONR26:OOC28 ODV26:OEG28 NTZ26:NUK28 NKD26:NKO28 NAH26:NAS28 MQL26:MQW28 MGP26:MHA28 LWT26:LXE28 LMX26:LNI28 LDB26:LDM28 KTF26:KTQ28 KJJ26:KJU28 JZN26:JZY28 JPR26:JQC28 JFV26:JGG28 IVZ26:IWK28 IMD26:IMO28 ICH26:ICS28 HSL26:HSW28 HIP26:HJA28 GYT26:GZE28 GOX26:GPI28 GFB26:GFM28 FVF26:FVQ28 FLJ26:FLU28 FBN26:FBY28 ERR26:ESC28 EHV26:EIG28 DXZ26:DYK28 DOD26:DOO28 DEH26:DES28 CUL26:CUW28 CKP26:CLA28 CAT26:CBE28 BQX26:BRI28 BHB26:BHM28 AXF26:AXQ28 ANJ26:ANU28 ADN26:ADY28 TR26:UC28 L65558:AK65564 L131094:AK131100 L196630:AK196636 L262166:AK262172 L327702:AK327708 L393238:AK393244 L458774:AK458780 L524310:AK524316 L589846:AK589852 L655382:AK655388 L720918:AK720924 L786454:AK786460 L851990:AK851996 L917526:AK917532 L983062:AK983068 L26:AJ28"/>
    <dataValidation type="list" allowBlank="1" showInputMessage="1" errorTitle="Ошибка" error="Выберите значение из списка" prompt="Выберите значение из списка" sqref="WWK983059 O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O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O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O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O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O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O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O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O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O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O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O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O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O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O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23 WMO23 WCS23 VSW23 VJA23 UZE23 UPI23 UFM23 TVQ23 TLU23 TBY23 SSC23 SIG23 RYK23 ROO23 RES23 QUW23 QLA23 QBE23 PRI23 PHM23 OXQ23 ONU23 ODY23 NUC23 NKG23 NAK23 MQO23 MGS23 LWW23 LNA23 LDE23 KTI23 KJM23 JZQ23 JPU23 JFY23 IWC23 IMG23 ICK23 HSO23 HIS23 GYW23 GPA23 GFE23 FVI23 FLM23 FBQ23 ERU23 EHY23 DYC23 DOG23 DEK23 CUO23 CKS23 CAW23 BRA23 BHE23 AXI23 ANM23 ADQ23 TU23 JY23 V65555 V131091 V196627 V262163 V327699 V393235 V458771 V524307 V589843 V655379 V720915 V786451 V851987 V917523 V983059 AC65555 AC131091 AC196627 AC262163 AC327699 AC393235 AC458771 AC524307 AC589843 AC655379 AC720915 AC786451 AC851987 AC917523 AC983059">
      <formula1>kind_of_cons</formula1>
    </dataValidation>
    <dataValidation type="textLength" operator="lessThanOrEqual" allowBlank="1" showInputMessage="1" showErrorMessage="1" errorTitle="Ошибка" error="Допускается ввод не более 900 символов!" sqref="WWS983054:WWS983060 WMW983054:WMW983060 AK65550:AK65556 KG65550:KG65556 UC65550:UC65556 ADY65550:ADY65556 ANU65550:ANU65556 AXQ65550:AXQ65556 BHM65550:BHM65556 BRI65550:BRI65556 CBE65550:CBE65556 CLA65550:CLA65556 CUW65550:CUW65556 DES65550:DES65556 DOO65550:DOO65556 DYK65550:DYK65556 EIG65550:EIG65556 ESC65550:ESC65556 FBY65550:FBY65556 FLU65550:FLU65556 FVQ65550:FVQ65556 GFM65550:GFM65556 GPI65550:GPI65556 GZE65550:GZE65556 HJA65550:HJA65556 HSW65550:HSW65556 ICS65550:ICS65556 IMO65550:IMO65556 IWK65550:IWK65556 JGG65550:JGG65556 JQC65550:JQC65556 JZY65550:JZY65556 KJU65550:KJU65556 KTQ65550:KTQ65556 LDM65550:LDM65556 LNI65550:LNI65556 LXE65550:LXE65556 MHA65550:MHA65556 MQW65550:MQW65556 NAS65550:NAS65556 NKO65550:NKO65556 NUK65550:NUK65556 OEG65550:OEG65556 OOC65550:OOC65556 OXY65550:OXY65556 PHU65550:PHU65556 PRQ65550:PRQ65556 QBM65550:QBM65556 QLI65550:QLI65556 QVE65550:QVE65556 RFA65550:RFA65556 ROW65550:ROW65556 RYS65550:RYS65556 SIO65550:SIO65556 SSK65550:SSK65556 TCG65550:TCG65556 TMC65550:TMC65556 TVY65550:TVY65556 UFU65550:UFU65556 UPQ65550:UPQ65556 UZM65550:UZM65556 VJI65550:VJI65556 VTE65550:VTE65556 WDA65550:WDA65556 WMW65550:WMW65556 WWS65550:WWS65556 AK131086:AK131092 KG131086:KG131092 UC131086:UC131092 ADY131086:ADY131092 ANU131086:ANU131092 AXQ131086:AXQ131092 BHM131086:BHM131092 BRI131086:BRI131092 CBE131086:CBE131092 CLA131086:CLA131092 CUW131086:CUW131092 DES131086:DES131092 DOO131086:DOO131092 DYK131086:DYK131092 EIG131086:EIG131092 ESC131086:ESC131092 FBY131086:FBY131092 FLU131086:FLU131092 FVQ131086:FVQ131092 GFM131086:GFM131092 GPI131086:GPI131092 GZE131086:GZE131092 HJA131086:HJA131092 HSW131086:HSW131092 ICS131086:ICS131092 IMO131086:IMO131092 IWK131086:IWK131092 JGG131086:JGG131092 JQC131086:JQC131092 JZY131086:JZY131092 KJU131086:KJU131092 KTQ131086:KTQ131092 LDM131086:LDM131092 LNI131086:LNI131092 LXE131086:LXE131092 MHA131086:MHA131092 MQW131086:MQW131092 NAS131086:NAS131092 NKO131086:NKO131092 NUK131086:NUK131092 OEG131086:OEG131092 OOC131086:OOC131092 OXY131086:OXY131092 PHU131086:PHU131092 PRQ131086:PRQ131092 QBM131086:QBM131092 QLI131086:QLI131092 QVE131086:QVE131092 RFA131086:RFA131092 ROW131086:ROW131092 RYS131086:RYS131092 SIO131086:SIO131092 SSK131086:SSK131092 TCG131086:TCG131092 TMC131086:TMC131092 TVY131086:TVY131092 UFU131086:UFU131092 UPQ131086:UPQ131092 UZM131086:UZM131092 VJI131086:VJI131092 VTE131086:VTE131092 WDA131086:WDA131092 WMW131086:WMW131092 WWS131086:WWS131092 AK196622:AK196628 KG196622:KG196628 UC196622:UC196628 ADY196622:ADY196628 ANU196622:ANU196628 AXQ196622:AXQ196628 BHM196622:BHM196628 BRI196622:BRI196628 CBE196622:CBE196628 CLA196622:CLA196628 CUW196622:CUW196628 DES196622:DES196628 DOO196622:DOO196628 DYK196622:DYK196628 EIG196622:EIG196628 ESC196622:ESC196628 FBY196622:FBY196628 FLU196622:FLU196628 FVQ196622:FVQ196628 GFM196622:GFM196628 GPI196622:GPI196628 GZE196622:GZE196628 HJA196622:HJA196628 HSW196622:HSW196628 ICS196622:ICS196628 IMO196622:IMO196628 IWK196622:IWK196628 JGG196622:JGG196628 JQC196622:JQC196628 JZY196622:JZY196628 KJU196622:KJU196628 KTQ196622:KTQ196628 LDM196622:LDM196628 LNI196622:LNI196628 LXE196622:LXE196628 MHA196622:MHA196628 MQW196622:MQW196628 NAS196622:NAS196628 NKO196622:NKO196628 NUK196622:NUK196628 OEG196622:OEG196628 OOC196622:OOC196628 OXY196622:OXY196628 PHU196622:PHU196628 PRQ196622:PRQ196628 QBM196622:QBM196628 QLI196622:QLI196628 QVE196622:QVE196628 RFA196622:RFA196628 ROW196622:ROW196628 RYS196622:RYS196628 SIO196622:SIO196628 SSK196622:SSK196628 TCG196622:TCG196628 TMC196622:TMC196628 TVY196622:TVY196628 UFU196622:UFU196628 UPQ196622:UPQ196628 UZM196622:UZM196628 VJI196622:VJI196628 VTE196622:VTE196628 WDA196622:WDA196628 WMW196622:WMW196628 WWS196622:WWS196628 AK262158:AK262164 KG262158:KG262164 UC262158:UC262164 ADY262158:ADY262164 ANU262158:ANU262164 AXQ262158:AXQ262164 BHM262158:BHM262164 BRI262158:BRI262164 CBE262158:CBE262164 CLA262158:CLA262164 CUW262158:CUW262164 DES262158:DES262164 DOO262158:DOO262164 DYK262158:DYK262164 EIG262158:EIG262164 ESC262158:ESC262164 FBY262158:FBY262164 FLU262158:FLU262164 FVQ262158:FVQ262164 GFM262158:GFM262164 GPI262158:GPI262164 GZE262158:GZE262164 HJA262158:HJA262164 HSW262158:HSW262164 ICS262158:ICS262164 IMO262158:IMO262164 IWK262158:IWK262164 JGG262158:JGG262164 JQC262158:JQC262164 JZY262158:JZY262164 KJU262158:KJU262164 KTQ262158:KTQ262164 LDM262158:LDM262164 LNI262158:LNI262164 LXE262158:LXE262164 MHA262158:MHA262164 MQW262158:MQW262164 NAS262158:NAS262164 NKO262158:NKO262164 NUK262158:NUK262164 OEG262158:OEG262164 OOC262158:OOC262164 OXY262158:OXY262164 PHU262158:PHU262164 PRQ262158:PRQ262164 QBM262158:QBM262164 QLI262158:QLI262164 QVE262158:QVE262164 RFA262158:RFA262164 ROW262158:ROW262164 RYS262158:RYS262164 SIO262158:SIO262164 SSK262158:SSK262164 TCG262158:TCG262164 TMC262158:TMC262164 TVY262158:TVY262164 UFU262158:UFU262164 UPQ262158:UPQ262164 UZM262158:UZM262164 VJI262158:VJI262164 VTE262158:VTE262164 WDA262158:WDA262164 WMW262158:WMW262164 WWS262158:WWS262164 AK327694:AK327700 KG327694:KG327700 UC327694:UC327700 ADY327694:ADY327700 ANU327694:ANU327700 AXQ327694:AXQ327700 BHM327694:BHM327700 BRI327694:BRI327700 CBE327694:CBE327700 CLA327694:CLA327700 CUW327694:CUW327700 DES327694:DES327700 DOO327694:DOO327700 DYK327694:DYK327700 EIG327694:EIG327700 ESC327694:ESC327700 FBY327694:FBY327700 FLU327694:FLU327700 FVQ327694:FVQ327700 GFM327694:GFM327700 GPI327694:GPI327700 GZE327694:GZE327700 HJA327694:HJA327700 HSW327694:HSW327700 ICS327694:ICS327700 IMO327694:IMO327700 IWK327694:IWK327700 JGG327694:JGG327700 JQC327694:JQC327700 JZY327694:JZY327700 KJU327694:KJU327700 KTQ327694:KTQ327700 LDM327694:LDM327700 LNI327694:LNI327700 LXE327694:LXE327700 MHA327694:MHA327700 MQW327694:MQW327700 NAS327694:NAS327700 NKO327694:NKO327700 NUK327694:NUK327700 OEG327694:OEG327700 OOC327694:OOC327700 OXY327694:OXY327700 PHU327694:PHU327700 PRQ327694:PRQ327700 QBM327694:QBM327700 QLI327694:QLI327700 QVE327694:QVE327700 RFA327694:RFA327700 ROW327694:ROW327700 RYS327694:RYS327700 SIO327694:SIO327700 SSK327694:SSK327700 TCG327694:TCG327700 TMC327694:TMC327700 TVY327694:TVY327700 UFU327694:UFU327700 UPQ327694:UPQ327700 UZM327694:UZM327700 VJI327694:VJI327700 VTE327694:VTE327700 WDA327694:WDA327700 WMW327694:WMW327700 WWS327694:WWS327700 AK393230:AK393236 KG393230:KG393236 UC393230:UC393236 ADY393230:ADY393236 ANU393230:ANU393236 AXQ393230:AXQ393236 BHM393230:BHM393236 BRI393230:BRI393236 CBE393230:CBE393236 CLA393230:CLA393236 CUW393230:CUW393236 DES393230:DES393236 DOO393230:DOO393236 DYK393230:DYK393236 EIG393230:EIG393236 ESC393230:ESC393236 FBY393230:FBY393236 FLU393230:FLU393236 FVQ393230:FVQ393236 GFM393230:GFM393236 GPI393230:GPI393236 GZE393230:GZE393236 HJA393230:HJA393236 HSW393230:HSW393236 ICS393230:ICS393236 IMO393230:IMO393236 IWK393230:IWK393236 JGG393230:JGG393236 JQC393230:JQC393236 JZY393230:JZY393236 KJU393230:KJU393236 KTQ393230:KTQ393236 LDM393230:LDM393236 LNI393230:LNI393236 LXE393230:LXE393236 MHA393230:MHA393236 MQW393230:MQW393236 NAS393230:NAS393236 NKO393230:NKO393236 NUK393230:NUK393236 OEG393230:OEG393236 OOC393230:OOC393236 OXY393230:OXY393236 PHU393230:PHU393236 PRQ393230:PRQ393236 QBM393230:QBM393236 QLI393230:QLI393236 QVE393230:QVE393236 RFA393230:RFA393236 ROW393230:ROW393236 RYS393230:RYS393236 SIO393230:SIO393236 SSK393230:SSK393236 TCG393230:TCG393236 TMC393230:TMC393236 TVY393230:TVY393236 UFU393230:UFU393236 UPQ393230:UPQ393236 UZM393230:UZM393236 VJI393230:VJI393236 VTE393230:VTE393236 WDA393230:WDA393236 WMW393230:WMW393236 WWS393230:WWS393236 AK458766:AK458772 KG458766:KG458772 UC458766:UC458772 ADY458766:ADY458772 ANU458766:ANU458772 AXQ458766:AXQ458772 BHM458766:BHM458772 BRI458766:BRI458772 CBE458766:CBE458772 CLA458766:CLA458772 CUW458766:CUW458772 DES458766:DES458772 DOO458766:DOO458772 DYK458766:DYK458772 EIG458766:EIG458772 ESC458766:ESC458772 FBY458766:FBY458772 FLU458766:FLU458772 FVQ458766:FVQ458772 GFM458766:GFM458772 GPI458766:GPI458772 GZE458766:GZE458772 HJA458766:HJA458772 HSW458766:HSW458772 ICS458766:ICS458772 IMO458766:IMO458772 IWK458766:IWK458772 JGG458766:JGG458772 JQC458766:JQC458772 JZY458766:JZY458772 KJU458766:KJU458772 KTQ458766:KTQ458772 LDM458766:LDM458772 LNI458766:LNI458772 LXE458766:LXE458772 MHA458766:MHA458772 MQW458766:MQW458772 NAS458766:NAS458772 NKO458766:NKO458772 NUK458766:NUK458772 OEG458766:OEG458772 OOC458766:OOC458772 OXY458766:OXY458772 PHU458766:PHU458772 PRQ458766:PRQ458772 QBM458766:QBM458772 QLI458766:QLI458772 QVE458766:QVE458772 RFA458766:RFA458772 ROW458766:ROW458772 RYS458766:RYS458772 SIO458766:SIO458772 SSK458766:SSK458772 TCG458766:TCG458772 TMC458766:TMC458772 TVY458766:TVY458772 UFU458766:UFU458772 UPQ458766:UPQ458772 UZM458766:UZM458772 VJI458766:VJI458772 VTE458766:VTE458772 WDA458766:WDA458772 WMW458766:WMW458772 WWS458766:WWS458772 AK524302:AK524308 KG524302:KG524308 UC524302:UC524308 ADY524302:ADY524308 ANU524302:ANU524308 AXQ524302:AXQ524308 BHM524302:BHM524308 BRI524302:BRI524308 CBE524302:CBE524308 CLA524302:CLA524308 CUW524302:CUW524308 DES524302:DES524308 DOO524302:DOO524308 DYK524302:DYK524308 EIG524302:EIG524308 ESC524302:ESC524308 FBY524302:FBY524308 FLU524302:FLU524308 FVQ524302:FVQ524308 GFM524302:GFM524308 GPI524302:GPI524308 GZE524302:GZE524308 HJA524302:HJA524308 HSW524302:HSW524308 ICS524302:ICS524308 IMO524302:IMO524308 IWK524302:IWK524308 JGG524302:JGG524308 JQC524302:JQC524308 JZY524302:JZY524308 KJU524302:KJU524308 KTQ524302:KTQ524308 LDM524302:LDM524308 LNI524302:LNI524308 LXE524302:LXE524308 MHA524302:MHA524308 MQW524302:MQW524308 NAS524302:NAS524308 NKO524302:NKO524308 NUK524302:NUK524308 OEG524302:OEG524308 OOC524302:OOC524308 OXY524302:OXY524308 PHU524302:PHU524308 PRQ524302:PRQ524308 QBM524302:QBM524308 QLI524302:QLI524308 QVE524302:QVE524308 RFA524302:RFA524308 ROW524302:ROW524308 RYS524302:RYS524308 SIO524302:SIO524308 SSK524302:SSK524308 TCG524302:TCG524308 TMC524302:TMC524308 TVY524302:TVY524308 UFU524302:UFU524308 UPQ524302:UPQ524308 UZM524302:UZM524308 VJI524302:VJI524308 VTE524302:VTE524308 WDA524302:WDA524308 WMW524302:WMW524308 WWS524302:WWS524308 AK589838:AK589844 KG589838:KG589844 UC589838:UC589844 ADY589838:ADY589844 ANU589838:ANU589844 AXQ589838:AXQ589844 BHM589838:BHM589844 BRI589838:BRI589844 CBE589838:CBE589844 CLA589838:CLA589844 CUW589838:CUW589844 DES589838:DES589844 DOO589838:DOO589844 DYK589838:DYK589844 EIG589838:EIG589844 ESC589838:ESC589844 FBY589838:FBY589844 FLU589838:FLU589844 FVQ589838:FVQ589844 GFM589838:GFM589844 GPI589838:GPI589844 GZE589838:GZE589844 HJA589838:HJA589844 HSW589838:HSW589844 ICS589838:ICS589844 IMO589838:IMO589844 IWK589838:IWK589844 JGG589838:JGG589844 JQC589838:JQC589844 JZY589838:JZY589844 KJU589838:KJU589844 KTQ589838:KTQ589844 LDM589838:LDM589844 LNI589838:LNI589844 LXE589838:LXE589844 MHA589838:MHA589844 MQW589838:MQW589844 NAS589838:NAS589844 NKO589838:NKO589844 NUK589838:NUK589844 OEG589838:OEG589844 OOC589838:OOC589844 OXY589838:OXY589844 PHU589838:PHU589844 PRQ589838:PRQ589844 QBM589838:QBM589844 QLI589838:QLI589844 QVE589838:QVE589844 RFA589838:RFA589844 ROW589838:ROW589844 RYS589838:RYS589844 SIO589838:SIO589844 SSK589838:SSK589844 TCG589838:TCG589844 TMC589838:TMC589844 TVY589838:TVY589844 UFU589838:UFU589844 UPQ589838:UPQ589844 UZM589838:UZM589844 VJI589838:VJI589844 VTE589838:VTE589844 WDA589838:WDA589844 WMW589838:WMW589844 WWS589838:WWS589844 AK655374:AK655380 KG655374:KG655380 UC655374:UC655380 ADY655374:ADY655380 ANU655374:ANU655380 AXQ655374:AXQ655380 BHM655374:BHM655380 BRI655374:BRI655380 CBE655374:CBE655380 CLA655374:CLA655380 CUW655374:CUW655380 DES655374:DES655380 DOO655374:DOO655380 DYK655374:DYK655380 EIG655374:EIG655380 ESC655374:ESC655380 FBY655374:FBY655380 FLU655374:FLU655380 FVQ655374:FVQ655380 GFM655374:GFM655380 GPI655374:GPI655380 GZE655374:GZE655380 HJA655374:HJA655380 HSW655374:HSW655380 ICS655374:ICS655380 IMO655374:IMO655380 IWK655374:IWK655380 JGG655374:JGG655380 JQC655374:JQC655380 JZY655374:JZY655380 KJU655374:KJU655380 KTQ655374:KTQ655380 LDM655374:LDM655380 LNI655374:LNI655380 LXE655374:LXE655380 MHA655374:MHA655380 MQW655374:MQW655380 NAS655374:NAS655380 NKO655374:NKO655380 NUK655374:NUK655380 OEG655374:OEG655380 OOC655374:OOC655380 OXY655374:OXY655380 PHU655374:PHU655380 PRQ655374:PRQ655380 QBM655374:QBM655380 QLI655374:QLI655380 QVE655374:QVE655380 RFA655374:RFA655380 ROW655374:ROW655380 RYS655374:RYS655380 SIO655374:SIO655380 SSK655374:SSK655380 TCG655374:TCG655380 TMC655374:TMC655380 TVY655374:TVY655380 UFU655374:UFU655380 UPQ655374:UPQ655380 UZM655374:UZM655380 VJI655374:VJI655380 VTE655374:VTE655380 WDA655374:WDA655380 WMW655374:WMW655380 WWS655374:WWS655380 AK720910:AK720916 KG720910:KG720916 UC720910:UC720916 ADY720910:ADY720916 ANU720910:ANU720916 AXQ720910:AXQ720916 BHM720910:BHM720916 BRI720910:BRI720916 CBE720910:CBE720916 CLA720910:CLA720916 CUW720910:CUW720916 DES720910:DES720916 DOO720910:DOO720916 DYK720910:DYK720916 EIG720910:EIG720916 ESC720910:ESC720916 FBY720910:FBY720916 FLU720910:FLU720916 FVQ720910:FVQ720916 GFM720910:GFM720916 GPI720910:GPI720916 GZE720910:GZE720916 HJA720910:HJA720916 HSW720910:HSW720916 ICS720910:ICS720916 IMO720910:IMO720916 IWK720910:IWK720916 JGG720910:JGG720916 JQC720910:JQC720916 JZY720910:JZY720916 KJU720910:KJU720916 KTQ720910:KTQ720916 LDM720910:LDM720916 LNI720910:LNI720916 LXE720910:LXE720916 MHA720910:MHA720916 MQW720910:MQW720916 NAS720910:NAS720916 NKO720910:NKO720916 NUK720910:NUK720916 OEG720910:OEG720916 OOC720910:OOC720916 OXY720910:OXY720916 PHU720910:PHU720916 PRQ720910:PRQ720916 QBM720910:QBM720916 QLI720910:QLI720916 QVE720910:QVE720916 RFA720910:RFA720916 ROW720910:ROW720916 RYS720910:RYS720916 SIO720910:SIO720916 SSK720910:SSK720916 TCG720910:TCG720916 TMC720910:TMC720916 TVY720910:TVY720916 UFU720910:UFU720916 UPQ720910:UPQ720916 UZM720910:UZM720916 VJI720910:VJI720916 VTE720910:VTE720916 WDA720910:WDA720916 WMW720910:WMW720916 WWS720910:WWS720916 AK786446:AK786452 KG786446:KG786452 UC786446:UC786452 ADY786446:ADY786452 ANU786446:ANU786452 AXQ786446:AXQ786452 BHM786446:BHM786452 BRI786446:BRI786452 CBE786446:CBE786452 CLA786446:CLA786452 CUW786446:CUW786452 DES786446:DES786452 DOO786446:DOO786452 DYK786446:DYK786452 EIG786446:EIG786452 ESC786446:ESC786452 FBY786446:FBY786452 FLU786446:FLU786452 FVQ786446:FVQ786452 GFM786446:GFM786452 GPI786446:GPI786452 GZE786446:GZE786452 HJA786446:HJA786452 HSW786446:HSW786452 ICS786446:ICS786452 IMO786446:IMO786452 IWK786446:IWK786452 JGG786446:JGG786452 JQC786446:JQC786452 JZY786446:JZY786452 KJU786446:KJU786452 KTQ786446:KTQ786452 LDM786446:LDM786452 LNI786446:LNI786452 LXE786446:LXE786452 MHA786446:MHA786452 MQW786446:MQW786452 NAS786446:NAS786452 NKO786446:NKO786452 NUK786446:NUK786452 OEG786446:OEG786452 OOC786446:OOC786452 OXY786446:OXY786452 PHU786446:PHU786452 PRQ786446:PRQ786452 QBM786446:QBM786452 QLI786446:QLI786452 QVE786446:QVE786452 RFA786446:RFA786452 ROW786446:ROW786452 RYS786446:RYS786452 SIO786446:SIO786452 SSK786446:SSK786452 TCG786446:TCG786452 TMC786446:TMC786452 TVY786446:TVY786452 UFU786446:UFU786452 UPQ786446:UPQ786452 UZM786446:UZM786452 VJI786446:VJI786452 VTE786446:VTE786452 WDA786446:WDA786452 WMW786446:WMW786452 WWS786446:WWS786452 AK851982:AK851988 KG851982:KG851988 UC851982:UC851988 ADY851982:ADY851988 ANU851982:ANU851988 AXQ851982:AXQ851988 BHM851982:BHM851988 BRI851982:BRI851988 CBE851982:CBE851988 CLA851982:CLA851988 CUW851982:CUW851988 DES851982:DES851988 DOO851982:DOO851988 DYK851982:DYK851988 EIG851982:EIG851988 ESC851982:ESC851988 FBY851982:FBY851988 FLU851982:FLU851988 FVQ851982:FVQ851988 GFM851982:GFM851988 GPI851982:GPI851988 GZE851982:GZE851988 HJA851982:HJA851988 HSW851982:HSW851988 ICS851982:ICS851988 IMO851982:IMO851988 IWK851982:IWK851988 JGG851982:JGG851988 JQC851982:JQC851988 JZY851982:JZY851988 KJU851982:KJU851988 KTQ851982:KTQ851988 LDM851982:LDM851988 LNI851982:LNI851988 LXE851982:LXE851988 MHA851982:MHA851988 MQW851982:MQW851988 NAS851982:NAS851988 NKO851982:NKO851988 NUK851982:NUK851988 OEG851982:OEG851988 OOC851982:OOC851988 OXY851982:OXY851988 PHU851982:PHU851988 PRQ851982:PRQ851988 QBM851982:QBM851988 QLI851982:QLI851988 QVE851982:QVE851988 RFA851982:RFA851988 ROW851982:ROW851988 RYS851982:RYS851988 SIO851982:SIO851988 SSK851982:SSK851988 TCG851982:TCG851988 TMC851982:TMC851988 TVY851982:TVY851988 UFU851982:UFU851988 UPQ851982:UPQ851988 UZM851982:UZM851988 VJI851982:VJI851988 VTE851982:VTE851988 WDA851982:WDA851988 WMW851982:WMW851988 WWS851982:WWS851988 AK917518:AK917524 KG917518:KG917524 UC917518:UC917524 ADY917518:ADY917524 ANU917518:ANU917524 AXQ917518:AXQ917524 BHM917518:BHM917524 BRI917518:BRI917524 CBE917518:CBE917524 CLA917518:CLA917524 CUW917518:CUW917524 DES917518:DES917524 DOO917518:DOO917524 DYK917518:DYK917524 EIG917518:EIG917524 ESC917518:ESC917524 FBY917518:FBY917524 FLU917518:FLU917524 FVQ917518:FVQ917524 GFM917518:GFM917524 GPI917518:GPI917524 GZE917518:GZE917524 HJA917518:HJA917524 HSW917518:HSW917524 ICS917518:ICS917524 IMO917518:IMO917524 IWK917518:IWK917524 JGG917518:JGG917524 JQC917518:JQC917524 JZY917518:JZY917524 KJU917518:KJU917524 KTQ917518:KTQ917524 LDM917518:LDM917524 LNI917518:LNI917524 LXE917518:LXE917524 MHA917518:MHA917524 MQW917518:MQW917524 NAS917518:NAS917524 NKO917518:NKO917524 NUK917518:NUK917524 OEG917518:OEG917524 OOC917518:OOC917524 OXY917518:OXY917524 PHU917518:PHU917524 PRQ917518:PRQ917524 QBM917518:QBM917524 QLI917518:QLI917524 QVE917518:QVE917524 RFA917518:RFA917524 ROW917518:ROW917524 RYS917518:RYS917524 SIO917518:SIO917524 SSK917518:SSK917524 TCG917518:TCG917524 TMC917518:TMC917524 TVY917518:TVY917524 UFU917518:UFU917524 UPQ917518:UPQ917524 UZM917518:UZM917524 VJI917518:VJI917524 VTE917518:VTE917524 WDA917518:WDA917524 WMW917518:WMW917524 WWS917518:WWS917524 AK983054:AK983060 KG983054:KG983060 UC983054:UC983060 ADY983054:ADY983060 ANU983054:ANU983060 AXQ983054:AXQ983060 BHM983054:BHM983060 BRI983054:BRI983060 CBE983054:CBE983060 CLA983054:CLA983060 CUW983054:CUW983060 DES983054:DES983060 DOO983054:DOO983060 DYK983054:DYK983060 EIG983054:EIG983060 ESC983054:ESC983060 FBY983054:FBY983060 FLU983054:FLU983060 FVQ983054:FVQ983060 GFM983054:GFM983060 GPI983054:GPI983060 GZE983054:GZE983060 HJA983054:HJA983060 HSW983054:HSW983060 ICS983054:ICS983060 IMO983054:IMO983060 IWK983054:IWK983060 JGG983054:JGG983060 JQC983054:JQC983060 JZY983054:JZY983060 KJU983054:KJU983060 KTQ983054:KTQ983060 LDM983054:LDM983060 LNI983054:LNI983060 LXE983054:LXE983060 MHA983054:MHA983060 MQW983054:MQW983060 NAS983054:NAS983060 NKO983054:NKO983060 NUK983054:NUK983060 OEG983054:OEG983060 OOC983054:OOC983060 OXY983054:OXY983060 PHU983054:PHU983060 PRQ983054:PRQ983060 QBM983054:QBM983060 QLI983054:QLI983060 QVE983054:QVE983060 RFA983054:RFA983060 ROW983054:ROW983060 RYS983054:RYS983060 SIO983054:SIO983060 SSK983054:SSK983060 TCG983054:TCG983060 TMC983054:TMC983060 TVY983054:TVY983060 UFU983054:UFU983060 UPQ983054:UPQ983060 UZM983054:UZM983060 VJI983054:VJI983060 VTE983054:VTE983060 WDA983054:WDA983060 UC18:UC24 KG18:KG24 WWS18:WWS24 WMW18:WMW24 WDA18:WDA24 VTE18:VTE24 VJI18:VJI24 UZM18:UZM24 UPQ18:UPQ24 UFU18:UFU24 TVY18:TVY24 TMC18:TMC24 TCG18:TCG24 SSK18:SSK24 SIO18:SIO24 RYS18:RYS24 ROW18:ROW24 RFA18:RFA24 QVE18:QVE24 QLI18:QLI24 QBM18:QBM24 PRQ18:PRQ24 PHU18:PHU24 OXY18:OXY24 OOC18:OOC24 OEG18:OEG24 NUK18:NUK24 NKO18:NKO24 NAS18:NAS24 MQW18:MQW24 MHA18:MHA24 LXE18:LXE24 LNI18:LNI24 LDM18:LDM24 KTQ18:KTQ24 KJU18:KJU24 JZY18:JZY24 JQC18:JQC24 JGG18:JGG24 IWK18:IWK24 IMO18:IMO24 ICS18:ICS24 HSW18:HSW24 HJA18:HJA24 GZE18:GZE24 GPI18:GPI24 GFM18:GFM24 FVQ18:FVQ24 FLU18:FLU24 FBY18:FBY24 ESC18:ESC24 EIG18:EIG24 DYK18:DYK24 DOO18:DOO24 DES18:DES24 CUW18:CUW24 CLA18:CLA24 CBE18:CBE24 BRI18:BRI24 BHM18:BHM24 AXQ18:AXQ24 ANU18:ANU24 ADY18:ADY24">
      <formula1>900</formula1>
    </dataValidation>
    <dataValidation type="list" allowBlank="1" showInputMessage="1" showErrorMessage="1" errorTitle="Ошибка" error="Выберите значение из списка" sqref="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JW24 M24 WWI24 WMM2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KB65556:KB65557 TX65556:TX65557 ADT65556:ADT65557 ANP65556:ANP65557 AXL65556:AXL65557 BHH65556:BHH65557 BRD65556:BRD65557 CAZ65556:CAZ65557 CKV65556:CKV65557 CUR65556:CUR65557 DEN65556:DEN65557 DOJ65556:DOJ65557 DYF65556:DYF65557 EIB65556:EIB65557 ERX65556:ERX65557 FBT65556:FBT65557 FLP65556:FLP65557 FVL65556:FVL65557 GFH65556:GFH65557 GPD65556:GPD65557 GYZ65556:GYZ65557 HIV65556:HIV65557 HSR65556:HSR65557 ICN65556:ICN65557 IMJ65556:IMJ65557 IWF65556:IWF65557 JGB65556:JGB65557 JPX65556:JPX65557 JZT65556:JZT65557 KJP65556:KJP65557 KTL65556:KTL65557 LDH65556:LDH65557 LND65556:LND65557 LWZ65556:LWZ65557 MGV65556:MGV65557 MQR65556:MQR65557 NAN65556:NAN65557 NKJ65556:NKJ65557 NUF65556:NUF65557 OEB65556:OEB65557 ONX65556:ONX65557 OXT65556:OXT65557 PHP65556:PHP65557 PRL65556:PRL65557 QBH65556:QBH65557 QLD65556:QLD65557 QUZ65556:QUZ65557 REV65556:REV65557 ROR65556:ROR65557 RYN65556:RYN65557 SIJ65556:SIJ65557 SSF65556:SSF65557 TCB65556:TCB65557 TLX65556:TLX65557 TVT65556:TVT65557 UFP65556:UFP65557 UPL65556:UPL65557 UZH65556:UZH65557 VJD65556:VJD65557 VSZ65556:VSZ65557 WCV65556:WCV65557 WMR65556:WMR65557 WWN65556:WWN65557 R131092:R131093 KB131092:KB131093 TX131092:TX131093 ADT131092:ADT131093 ANP131092:ANP131093 AXL131092:AXL131093 BHH131092:BHH131093 BRD131092:BRD131093 CAZ131092:CAZ131093 CKV131092:CKV131093 CUR131092:CUR131093 DEN131092:DEN131093 DOJ131092:DOJ131093 DYF131092:DYF131093 EIB131092:EIB131093 ERX131092:ERX131093 FBT131092:FBT131093 FLP131092:FLP131093 FVL131092:FVL131093 GFH131092:GFH131093 GPD131092:GPD131093 GYZ131092:GYZ131093 HIV131092:HIV131093 HSR131092:HSR131093 ICN131092:ICN131093 IMJ131092:IMJ131093 IWF131092:IWF131093 JGB131092:JGB131093 JPX131092:JPX131093 JZT131092:JZT131093 KJP131092:KJP131093 KTL131092:KTL131093 LDH131092:LDH131093 LND131092:LND131093 LWZ131092:LWZ131093 MGV131092:MGV131093 MQR131092:MQR131093 NAN131092:NAN131093 NKJ131092:NKJ131093 NUF131092:NUF131093 OEB131092:OEB131093 ONX131092:ONX131093 OXT131092:OXT131093 PHP131092:PHP131093 PRL131092:PRL131093 QBH131092:QBH131093 QLD131092:QLD131093 QUZ131092:QUZ131093 REV131092:REV131093 ROR131092:ROR131093 RYN131092:RYN131093 SIJ131092:SIJ131093 SSF131092:SSF131093 TCB131092:TCB131093 TLX131092:TLX131093 TVT131092:TVT131093 UFP131092:UFP131093 UPL131092:UPL131093 UZH131092:UZH131093 VJD131092:VJD131093 VSZ131092:VSZ131093 WCV131092:WCV131093 WMR131092:WMR131093 WWN131092:WWN131093 R196628:R196629 KB196628:KB196629 TX196628:TX196629 ADT196628:ADT196629 ANP196628:ANP196629 AXL196628:AXL196629 BHH196628:BHH196629 BRD196628:BRD196629 CAZ196628:CAZ196629 CKV196628:CKV196629 CUR196628:CUR196629 DEN196628:DEN196629 DOJ196628:DOJ196629 DYF196628:DYF196629 EIB196628:EIB196629 ERX196628:ERX196629 FBT196628:FBT196629 FLP196628:FLP196629 FVL196628:FVL196629 GFH196628:GFH196629 GPD196628:GPD196629 GYZ196628:GYZ196629 HIV196628:HIV196629 HSR196628:HSR196629 ICN196628:ICN196629 IMJ196628:IMJ196629 IWF196628:IWF196629 JGB196628:JGB196629 JPX196628:JPX196629 JZT196628:JZT196629 KJP196628:KJP196629 KTL196628:KTL196629 LDH196628:LDH196629 LND196628:LND196629 LWZ196628:LWZ196629 MGV196628:MGV196629 MQR196628:MQR196629 NAN196628:NAN196629 NKJ196628:NKJ196629 NUF196628:NUF196629 OEB196628:OEB196629 ONX196628:ONX196629 OXT196628:OXT196629 PHP196628:PHP196629 PRL196628:PRL196629 QBH196628:QBH196629 QLD196628:QLD196629 QUZ196628:QUZ196629 REV196628:REV196629 ROR196628:ROR196629 RYN196628:RYN196629 SIJ196628:SIJ196629 SSF196628:SSF196629 TCB196628:TCB196629 TLX196628:TLX196629 TVT196628:TVT196629 UFP196628:UFP196629 UPL196628:UPL196629 UZH196628:UZH196629 VJD196628:VJD196629 VSZ196628:VSZ196629 WCV196628:WCV196629 WMR196628:WMR196629 WWN196628:WWN196629 R262164:R262165 KB262164:KB262165 TX262164:TX262165 ADT262164:ADT262165 ANP262164:ANP262165 AXL262164:AXL262165 BHH262164:BHH262165 BRD262164:BRD262165 CAZ262164:CAZ262165 CKV262164:CKV262165 CUR262164:CUR262165 DEN262164:DEN262165 DOJ262164:DOJ262165 DYF262164:DYF262165 EIB262164:EIB262165 ERX262164:ERX262165 FBT262164:FBT262165 FLP262164:FLP262165 FVL262164:FVL262165 GFH262164:GFH262165 GPD262164:GPD262165 GYZ262164:GYZ262165 HIV262164:HIV262165 HSR262164:HSR262165 ICN262164:ICN262165 IMJ262164:IMJ262165 IWF262164:IWF262165 JGB262164:JGB262165 JPX262164:JPX262165 JZT262164:JZT262165 KJP262164:KJP262165 KTL262164:KTL262165 LDH262164:LDH262165 LND262164:LND262165 LWZ262164:LWZ262165 MGV262164:MGV262165 MQR262164:MQR262165 NAN262164:NAN262165 NKJ262164:NKJ262165 NUF262164:NUF262165 OEB262164:OEB262165 ONX262164:ONX262165 OXT262164:OXT262165 PHP262164:PHP262165 PRL262164:PRL262165 QBH262164:QBH262165 QLD262164:QLD262165 QUZ262164:QUZ262165 REV262164:REV262165 ROR262164:ROR262165 RYN262164:RYN262165 SIJ262164:SIJ262165 SSF262164:SSF262165 TCB262164:TCB262165 TLX262164:TLX262165 TVT262164:TVT262165 UFP262164:UFP262165 UPL262164:UPL262165 UZH262164:UZH262165 VJD262164:VJD262165 VSZ262164:VSZ262165 WCV262164:WCV262165 WMR262164:WMR262165 WWN262164:WWN262165 R327700:R327701 KB327700:KB327701 TX327700:TX327701 ADT327700:ADT327701 ANP327700:ANP327701 AXL327700:AXL327701 BHH327700:BHH327701 BRD327700:BRD327701 CAZ327700:CAZ327701 CKV327700:CKV327701 CUR327700:CUR327701 DEN327700:DEN327701 DOJ327700:DOJ327701 DYF327700:DYF327701 EIB327700:EIB327701 ERX327700:ERX327701 FBT327700:FBT327701 FLP327700:FLP327701 FVL327700:FVL327701 GFH327700:GFH327701 GPD327700:GPD327701 GYZ327700:GYZ327701 HIV327700:HIV327701 HSR327700:HSR327701 ICN327700:ICN327701 IMJ327700:IMJ327701 IWF327700:IWF327701 JGB327700:JGB327701 JPX327700:JPX327701 JZT327700:JZT327701 KJP327700:KJP327701 KTL327700:KTL327701 LDH327700:LDH327701 LND327700:LND327701 LWZ327700:LWZ327701 MGV327700:MGV327701 MQR327700:MQR327701 NAN327700:NAN327701 NKJ327700:NKJ327701 NUF327700:NUF327701 OEB327700:OEB327701 ONX327700:ONX327701 OXT327700:OXT327701 PHP327700:PHP327701 PRL327700:PRL327701 QBH327700:QBH327701 QLD327700:QLD327701 QUZ327700:QUZ327701 REV327700:REV327701 ROR327700:ROR327701 RYN327700:RYN327701 SIJ327700:SIJ327701 SSF327700:SSF327701 TCB327700:TCB327701 TLX327700:TLX327701 TVT327700:TVT327701 UFP327700:UFP327701 UPL327700:UPL327701 UZH327700:UZH327701 VJD327700:VJD327701 VSZ327700:VSZ327701 WCV327700:WCV327701 WMR327700:WMR327701 WWN327700:WWN327701 R393236:R393237 KB393236:KB393237 TX393236:TX393237 ADT393236:ADT393237 ANP393236:ANP393237 AXL393236:AXL393237 BHH393236:BHH393237 BRD393236:BRD393237 CAZ393236:CAZ393237 CKV393236:CKV393237 CUR393236:CUR393237 DEN393236:DEN393237 DOJ393236:DOJ393237 DYF393236:DYF393237 EIB393236:EIB393237 ERX393236:ERX393237 FBT393236:FBT393237 FLP393236:FLP393237 FVL393236:FVL393237 GFH393236:GFH393237 GPD393236:GPD393237 GYZ393236:GYZ393237 HIV393236:HIV393237 HSR393236:HSR393237 ICN393236:ICN393237 IMJ393236:IMJ393237 IWF393236:IWF393237 JGB393236:JGB393237 JPX393236:JPX393237 JZT393236:JZT393237 KJP393236:KJP393237 KTL393236:KTL393237 LDH393236:LDH393237 LND393236:LND393237 LWZ393236:LWZ393237 MGV393236:MGV393237 MQR393236:MQR393237 NAN393236:NAN393237 NKJ393236:NKJ393237 NUF393236:NUF393237 OEB393236:OEB393237 ONX393236:ONX393237 OXT393236:OXT393237 PHP393236:PHP393237 PRL393236:PRL393237 QBH393236:QBH393237 QLD393236:QLD393237 QUZ393236:QUZ393237 REV393236:REV393237 ROR393236:ROR393237 RYN393236:RYN393237 SIJ393236:SIJ393237 SSF393236:SSF393237 TCB393236:TCB393237 TLX393236:TLX393237 TVT393236:TVT393237 UFP393236:UFP393237 UPL393236:UPL393237 UZH393236:UZH393237 VJD393236:VJD393237 VSZ393236:VSZ393237 WCV393236:WCV393237 WMR393236:WMR393237 WWN393236:WWN393237 R458772:R458773 KB458772:KB458773 TX458772:TX458773 ADT458772:ADT458773 ANP458772:ANP458773 AXL458772:AXL458773 BHH458772:BHH458773 BRD458772:BRD458773 CAZ458772:CAZ458773 CKV458772:CKV458773 CUR458772:CUR458773 DEN458772:DEN458773 DOJ458772:DOJ458773 DYF458772:DYF458773 EIB458772:EIB458773 ERX458772:ERX458773 FBT458772:FBT458773 FLP458772:FLP458773 FVL458772:FVL458773 GFH458772:GFH458773 GPD458772:GPD458773 GYZ458772:GYZ458773 HIV458772:HIV458773 HSR458772:HSR458773 ICN458772:ICN458773 IMJ458772:IMJ458773 IWF458772:IWF458773 JGB458772:JGB458773 JPX458772:JPX458773 JZT458772:JZT458773 KJP458772:KJP458773 KTL458772:KTL458773 LDH458772:LDH458773 LND458772:LND458773 LWZ458772:LWZ458773 MGV458772:MGV458773 MQR458772:MQR458773 NAN458772:NAN458773 NKJ458772:NKJ458773 NUF458772:NUF458773 OEB458772:OEB458773 ONX458772:ONX458773 OXT458772:OXT458773 PHP458772:PHP458773 PRL458772:PRL458773 QBH458772:QBH458773 QLD458772:QLD458773 QUZ458772:QUZ458773 REV458772:REV458773 ROR458772:ROR458773 RYN458772:RYN458773 SIJ458772:SIJ458773 SSF458772:SSF458773 TCB458772:TCB458773 TLX458772:TLX458773 TVT458772:TVT458773 UFP458772:UFP458773 UPL458772:UPL458773 UZH458772:UZH458773 VJD458772:VJD458773 VSZ458772:VSZ458773 WCV458772:WCV458773 WMR458772:WMR458773 WWN458772:WWN458773 R524308:R524309 KB524308:KB524309 TX524308:TX524309 ADT524308:ADT524309 ANP524308:ANP524309 AXL524308:AXL524309 BHH524308:BHH524309 BRD524308:BRD524309 CAZ524308:CAZ524309 CKV524308:CKV524309 CUR524308:CUR524309 DEN524308:DEN524309 DOJ524308:DOJ524309 DYF524308:DYF524309 EIB524308:EIB524309 ERX524308:ERX524309 FBT524308:FBT524309 FLP524308:FLP524309 FVL524308:FVL524309 GFH524308:GFH524309 GPD524308:GPD524309 GYZ524308:GYZ524309 HIV524308:HIV524309 HSR524308:HSR524309 ICN524308:ICN524309 IMJ524308:IMJ524309 IWF524308:IWF524309 JGB524308:JGB524309 JPX524308:JPX524309 JZT524308:JZT524309 KJP524308:KJP524309 KTL524308:KTL524309 LDH524308:LDH524309 LND524308:LND524309 LWZ524308:LWZ524309 MGV524308:MGV524309 MQR524308:MQR524309 NAN524308:NAN524309 NKJ524308:NKJ524309 NUF524308:NUF524309 OEB524308:OEB524309 ONX524308:ONX524309 OXT524308:OXT524309 PHP524308:PHP524309 PRL524308:PRL524309 QBH524308:QBH524309 QLD524308:QLD524309 QUZ524308:QUZ524309 REV524308:REV524309 ROR524308:ROR524309 RYN524308:RYN524309 SIJ524308:SIJ524309 SSF524308:SSF524309 TCB524308:TCB524309 TLX524308:TLX524309 TVT524308:TVT524309 UFP524308:UFP524309 UPL524308:UPL524309 UZH524308:UZH524309 VJD524308:VJD524309 VSZ524308:VSZ524309 WCV524308:WCV524309 WMR524308:WMR524309 WWN524308:WWN524309 R589844:R589845 KB589844:KB589845 TX589844:TX589845 ADT589844:ADT589845 ANP589844:ANP589845 AXL589844:AXL589845 BHH589844:BHH589845 BRD589844:BRD589845 CAZ589844:CAZ589845 CKV589844:CKV589845 CUR589844:CUR589845 DEN589844:DEN589845 DOJ589844:DOJ589845 DYF589844:DYF589845 EIB589844:EIB589845 ERX589844:ERX589845 FBT589844:FBT589845 FLP589844:FLP589845 FVL589844:FVL589845 GFH589844:GFH589845 GPD589844:GPD589845 GYZ589844:GYZ589845 HIV589844:HIV589845 HSR589844:HSR589845 ICN589844:ICN589845 IMJ589844:IMJ589845 IWF589844:IWF589845 JGB589844:JGB589845 JPX589844:JPX589845 JZT589844:JZT589845 KJP589844:KJP589845 KTL589844:KTL589845 LDH589844:LDH589845 LND589844:LND589845 LWZ589844:LWZ589845 MGV589844:MGV589845 MQR589844:MQR589845 NAN589844:NAN589845 NKJ589844:NKJ589845 NUF589844:NUF589845 OEB589844:OEB589845 ONX589844:ONX589845 OXT589844:OXT589845 PHP589844:PHP589845 PRL589844:PRL589845 QBH589844:QBH589845 QLD589844:QLD589845 QUZ589844:QUZ589845 REV589844:REV589845 ROR589844:ROR589845 RYN589844:RYN589845 SIJ589844:SIJ589845 SSF589844:SSF589845 TCB589844:TCB589845 TLX589844:TLX589845 TVT589844:TVT589845 UFP589844:UFP589845 UPL589844:UPL589845 UZH589844:UZH589845 VJD589844:VJD589845 VSZ589844:VSZ589845 WCV589844:WCV589845 WMR589844:WMR589845 WWN589844:WWN589845 R655380:R655381 KB655380:KB655381 TX655380:TX655381 ADT655380:ADT655381 ANP655380:ANP655381 AXL655380:AXL655381 BHH655380:BHH655381 BRD655380:BRD655381 CAZ655380:CAZ655381 CKV655380:CKV655381 CUR655380:CUR655381 DEN655380:DEN655381 DOJ655380:DOJ655381 DYF655380:DYF655381 EIB655380:EIB655381 ERX655380:ERX655381 FBT655380:FBT655381 FLP655380:FLP655381 FVL655380:FVL655381 GFH655380:GFH655381 GPD655380:GPD655381 GYZ655380:GYZ655381 HIV655380:HIV655381 HSR655380:HSR655381 ICN655380:ICN655381 IMJ655380:IMJ655381 IWF655380:IWF655381 JGB655380:JGB655381 JPX655380:JPX655381 JZT655380:JZT655381 KJP655380:KJP655381 KTL655380:KTL655381 LDH655380:LDH655381 LND655380:LND655381 LWZ655380:LWZ655381 MGV655380:MGV655381 MQR655380:MQR655381 NAN655380:NAN655381 NKJ655380:NKJ655381 NUF655380:NUF655381 OEB655380:OEB655381 ONX655380:ONX655381 OXT655380:OXT655381 PHP655380:PHP655381 PRL655380:PRL655381 QBH655380:QBH655381 QLD655380:QLD655381 QUZ655380:QUZ655381 REV655380:REV655381 ROR655380:ROR655381 RYN655380:RYN655381 SIJ655380:SIJ655381 SSF655380:SSF655381 TCB655380:TCB655381 TLX655380:TLX655381 TVT655380:TVT655381 UFP655380:UFP655381 UPL655380:UPL655381 UZH655380:UZH655381 VJD655380:VJD655381 VSZ655380:VSZ655381 WCV655380:WCV655381 WMR655380:WMR655381 WWN655380:WWN655381 R720916:R720917 KB720916:KB720917 TX720916:TX720917 ADT720916:ADT720917 ANP720916:ANP720917 AXL720916:AXL720917 BHH720916:BHH720917 BRD720916:BRD720917 CAZ720916:CAZ720917 CKV720916:CKV720917 CUR720916:CUR720917 DEN720916:DEN720917 DOJ720916:DOJ720917 DYF720916:DYF720917 EIB720916:EIB720917 ERX720916:ERX720917 FBT720916:FBT720917 FLP720916:FLP720917 FVL720916:FVL720917 GFH720916:GFH720917 GPD720916:GPD720917 GYZ720916:GYZ720917 HIV720916:HIV720917 HSR720916:HSR720917 ICN720916:ICN720917 IMJ720916:IMJ720917 IWF720916:IWF720917 JGB720916:JGB720917 JPX720916:JPX720917 JZT720916:JZT720917 KJP720916:KJP720917 KTL720916:KTL720917 LDH720916:LDH720917 LND720916:LND720917 LWZ720916:LWZ720917 MGV720916:MGV720917 MQR720916:MQR720917 NAN720916:NAN720917 NKJ720916:NKJ720917 NUF720916:NUF720917 OEB720916:OEB720917 ONX720916:ONX720917 OXT720916:OXT720917 PHP720916:PHP720917 PRL720916:PRL720917 QBH720916:QBH720917 QLD720916:QLD720917 QUZ720916:QUZ720917 REV720916:REV720917 ROR720916:ROR720917 RYN720916:RYN720917 SIJ720916:SIJ720917 SSF720916:SSF720917 TCB720916:TCB720917 TLX720916:TLX720917 TVT720916:TVT720917 UFP720916:UFP720917 UPL720916:UPL720917 UZH720916:UZH720917 VJD720916:VJD720917 VSZ720916:VSZ720917 WCV720916:WCV720917 WMR720916:WMR720917 WWN720916:WWN720917 R786452:R786453 KB786452:KB786453 TX786452:TX786453 ADT786452:ADT786453 ANP786452:ANP786453 AXL786452:AXL786453 BHH786452:BHH786453 BRD786452:BRD786453 CAZ786452:CAZ786453 CKV786452:CKV786453 CUR786452:CUR786453 DEN786452:DEN786453 DOJ786452:DOJ786453 DYF786452:DYF786453 EIB786452:EIB786453 ERX786452:ERX786453 FBT786452:FBT786453 FLP786452:FLP786453 FVL786452:FVL786453 GFH786452:GFH786453 GPD786452:GPD786453 GYZ786452:GYZ786453 HIV786452:HIV786453 HSR786452:HSR786453 ICN786452:ICN786453 IMJ786452:IMJ786453 IWF786452:IWF786453 JGB786452:JGB786453 JPX786452:JPX786453 JZT786452:JZT786453 KJP786452:KJP786453 KTL786452:KTL786453 LDH786452:LDH786453 LND786452:LND786453 LWZ786452:LWZ786453 MGV786452:MGV786453 MQR786452:MQR786453 NAN786452:NAN786453 NKJ786452:NKJ786453 NUF786452:NUF786453 OEB786452:OEB786453 ONX786452:ONX786453 OXT786452:OXT786453 PHP786452:PHP786453 PRL786452:PRL786453 QBH786452:QBH786453 QLD786452:QLD786453 QUZ786452:QUZ786453 REV786452:REV786453 ROR786452:ROR786453 RYN786452:RYN786453 SIJ786452:SIJ786453 SSF786452:SSF786453 TCB786452:TCB786453 TLX786452:TLX786453 TVT786452:TVT786453 UFP786452:UFP786453 UPL786452:UPL786453 UZH786452:UZH786453 VJD786452:VJD786453 VSZ786452:VSZ786453 WCV786452:WCV786453 WMR786452:WMR786453 WWN786452:WWN786453 R851988:R851989 KB851988:KB851989 TX851988:TX851989 ADT851988:ADT851989 ANP851988:ANP851989 AXL851988:AXL851989 BHH851988:BHH851989 BRD851988:BRD851989 CAZ851988:CAZ851989 CKV851988:CKV851989 CUR851988:CUR851989 DEN851988:DEN851989 DOJ851988:DOJ851989 DYF851988:DYF851989 EIB851988:EIB851989 ERX851988:ERX851989 FBT851988:FBT851989 FLP851988:FLP851989 FVL851988:FVL851989 GFH851988:GFH851989 GPD851988:GPD851989 GYZ851988:GYZ851989 HIV851988:HIV851989 HSR851988:HSR851989 ICN851988:ICN851989 IMJ851988:IMJ851989 IWF851988:IWF851989 JGB851988:JGB851989 JPX851988:JPX851989 JZT851988:JZT851989 KJP851988:KJP851989 KTL851988:KTL851989 LDH851988:LDH851989 LND851988:LND851989 LWZ851988:LWZ851989 MGV851988:MGV851989 MQR851988:MQR851989 NAN851988:NAN851989 NKJ851988:NKJ851989 NUF851988:NUF851989 OEB851988:OEB851989 ONX851988:ONX851989 OXT851988:OXT851989 PHP851988:PHP851989 PRL851988:PRL851989 QBH851988:QBH851989 QLD851988:QLD851989 QUZ851988:QUZ851989 REV851988:REV851989 ROR851988:ROR851989 RYN851988:RYN851989 SIJ851988:SIJ851989 SSF851988:SSF851989 TCB851988:TCB851989 TLX851988:TLX851989 TVT851988:TVT851989 UFP851988:UFP851989 UPL851988:UPL851989 UZH851988:UZH851989 VJD851988:VJD851989 VSZ851988:VSZ851989 WCV851988:WCV851989 WMR851988:WMR851989 WWN851988:WWN851989 R917524:R917525 KB917524:KB917525 TX917524:TX917525 ADT917524:ADT917525 ANP917524:ANP917525 AXL917524:AXL917525 BHH917524:BHH917525 BRD917524:BRD917525 CAZ917524:CAZ917525 CKV917524:CKV917525 CUR917524:CUR917525 DEN917524:DEN917525 DOJ917524:DOJ917525 DYF917524:DYF917525 EIB917524:EIB917525 ERX917524:ERX917525 FBT917524:FBT917525 FLP917524:FLP917525 FVL917524:FVL917525 GFH917524:GFH917525 GPD917524:GPD917525 GYZ917524:GYZ917525 HIV917524:HIV917525 HSR917524:HSR917525 ICN917524:ICN917525 IMJ917524:IMJ917525 IWF917524:IWF917525 JGB917524:JGB917525 JPX917524:JPX917525 JZT917524:JZT917525 KJP917524:KJP917525 KTL917524:KTL917525 LDH917524:LDH917525 LND917524:LND917525 LWZ917524:LWZ917525 MGV917524:MGV917525 MQR917524:MQR917525 NAN917524:NAN917525 NKJ917524:NKJ917525 NUF917524:NUF917525 OEB917524:OEB917525 ONX917524:ONX917525 OXT917524:OXT917525 PHP917524:PHP917525 PRL917524:PRL917525 QBH917524:QBH917525 QLD917524:QLD917525 QUZ917524:QUZ917525 REV917524:REV917525 ROR917524:ROR917525 RYN917524:RYN917525 SIJ917524:SIJ917525 SSF917524:SSF917525 TCB917524:TCB917525 TLX917524:TLX917525 TVT917524:TVT917525 UFP917524:UFP917525 UPL917524:UPL917525 UZH917524:UZH917525 VJD917524:VJD917525 VSZ917524:VSZ917525 WCV917524:WCV917525 WMR917524:WMR917525 WWN917524:WWN917525 R983060:R983061 KB983060:KB983061 TX983060:TX983061 ADT983060:ADT983061 ANP983060:ANP983061 AXL983060:AXL983061 BHH983060:BHH983061 BRD983060:BRD983061 CAZ983060:CAZ983061 CKV983060:CKV983061 CUR983060:CUR983061 DEN983060:DEN983061 DOJ983060:DOJ983061 DYF983060:DYF983061 EIB983060:EIB983061 ERX983060:ERX983061 FBT983060:FBT983061 FLP983060:FLP983061 FVL983060:FVL983061 GFH983060:GFH983061 GPD983060:GPD983061 GYZ983060:GYZ983061 HIV983060:HIV983061 HSR983060:HSR983061 ICN983060:ICN983061 IMJ983060:IMJ983061 IWF983060:IWF983061 JGB983060:JGB983061 JPX983060:JPX983061 JZT983060:JZT983061 KJP983060:KJP983061 KTL983060:KTL983061 LDH983060:LDH983061 LND983060:LND983061 LWZ983060:LWZ983061 MGV983060:MGV983061 MQR983060:MQR983061 NAN983060:NAN983061 NKJ983060:NKJ983061 NUF983060:NUF983061 OEB983060:OEB983061 ONX983060:ONX983061 OXT983060:OXT983061 PHP983060:PHP983061 PRL983060:PRL983061 QBH983060:QBH983061 QLD983060:QLD983061 QUZ983060:QUZ983061 REV983060:REV983061 ROR983060:ROR983061 RYN983060:RYN983061 SIJ983060:SIJ983061 SSF983060:SSF983061 TCB983060:TCB983061 TLX983060:TLX983061 TVT983060:TVT983061 UFP983060:UFP983061 UPL983060:UPL983061 UZH983060:UZH983061 VJD983060:VJD983061 VSZ983060:VSZ983061 WCV983060:WCV983061 WMR983060:WMR983061 WWN983060:WWN983061 WWP983060:WWP983061 T65556:T65557 KD65556:KD65557 TZ65556:TZ65557 ADV65556:ADV65557 ANR65556:ANR65557 AXN65556:AXN65557 BHJ65556:BHJ65557 BRF65556:BRF65557 CBB65556:CBB65557 CKX65556:CKX65557 CUT65556:CUT65557 DEP65556:DEP65557 DOL65556:DOL65557 DYH65556:DYH65557 EID65556:EID65557 ERZ65556:ERZ65557 FBV65556:FBV65557 FLR65556:FLR65557 FVN65556:FVN65557 GFJ65556:GFJ65557 GPF65556:GPF65557 GZB65556:GZB65557 HIX65556:HIX65557 HST65556:HST65557 ICP65556:ICP65557 IML65556:IML65557 IWH65556:IWH65557 JGD65556:JGD65557 JPZ65556:JPZ65557 JZV65556:JZV65557 KJR65556:KJR65557 KTN65556:KTN65557 LDJ65556:LDJ65557 LNF65556:LNF65557 LXB65556:LXB65557 MGX65556:MGX65557 MQT65556:MQT65557 NAP65556:NAP65557 NKL65556:NKL65557 NUH65556:NUH65557 OED65556:OED65557 ONZ65556:ONZ65557 OXV65556:OXV65557 PHR65556:PHR65557 PRN65556:PRN65557 QBJ65556:QBJ65557 QLF65556:QLF65557 QVB65556:QVB65557 REX65556:REX65557 ROT65556:ROT65557 RYP65556:RYP65557 SIL65556:SIL65557 SSH65556:SSH65557 TCD65556:TCD65557 TLZ65556:TLZ65557 TVV65556:TVV65557 UFR65556:UFR65557 UPN65556:UPN65557 UZJ65556:UZJ65557 VJF65556:VJF65557 VTB65556:VTB65557 WCX65556:WCX65557 WMT65556:WMT65557 WWP65556:WWP65557 T131092:T131093 KD131092:KD131093 TZ131092:TZ131093 ADV131092:ADV131093 ANR131092:ANR131093 AXN131092:AXN131093 BHJ131092:BHJ131093 BRF131092:BRF131093 CBB131092:CBB131093 CKX131092:CKX131093 CUT131092:CUT131093 DEP131092:DEP131093 DOL131092:DOL131093 DYH131092:DYH131093 EID131092:EID131093 ERZ131092:ERZ131093 FBV131092:FBV131093 FLR131092:FLR131093 FVN131092:FVN131093 GFJ131092:GFJ131093 GPF131092:GPF131093 GZB131092:GZB131093 HIX131092:HIX131093 HST131092:HST131093 ICP131092:ICP131093 IML131092:IML131093 IWH131092:IWH131093 JGD131092:JGD131093 JPZ131092:JPZ131093 JZV131092:JZV131093 KJR131092:KJR131093 KTN131092:KTN131093 LDJ131092:LDJ131093 LNF131092:LNF131093 LXB131092:LXB131093 MGX131092:MGX131093 MQT131092:MQT131093 NAP131092:NAP131093 NKL131092:NKL131093 NUH131092:NUH131093 OED131092:OED131093 ONZ131092:ONZ131093 OXV131092:OXV131093 PHR131092:PHR131093 PRN131092:PRN131093 QBJ131092:QBJ131093 QLF131092:QLF131093 QVB131092:QVB131093 REX131092:REX131093 ROT131092:ROT131093 RYP131092:RYP131093 SIL131092:SIL131093 SSH131092:SSH131093 TCD131092:TCD131093 TLZ131092:TLZ131093 TVV131092:TVV131093 UFR131092:UFR131093 UPN131092:UPN131093 UZJ131092:UZJ131093 VJF131092:VJF131093 VTB131092:VTB131093 WCX131092:WCX131093 WMT131092:WMT131093 WWP131092:WWP131093 T196628:T196629 KD196628:KD196629 TZ196628:TZ196629 ADV196628:ADV196629 ANR196628:ANR196629 AXN196628:AXN196629 BHJ196628:BHJ196629 BRF196628:BRF196629 CBB196628:CBB196629 CKX196628:CKX196629 CUT196628:CUT196629 DEP196628:DEP196629 DOL196628:DOL196629 DYH196628:DYH196629 EID196628:EID196629 ERZ196628:ERZ196629 FBV196628:FBV196629 FLR196628:FLR196629 FVN196628:FVN196629 GFJ196628:GFJ196629 GPF196628:GPF196629 GZB196628:GZB196629 HIX196628:HIX196629 HST196628:HST196629 ICP196628:ICP196629 IML196628:IML196629 IWH196628:IWH196629 JGD196628:JGD196629 JPZ196628:JPZ196629 JZV196628:JZV196629 KJR196628:KJR196629 KTN196628:KTN196629 LDJ196628:LDJ196629 LNF196628:LNF196629 LXB196628:LXB196629 MGX196628:MGX196629 MQT196628:MQT196629 NAP196628:NAP196629 NKL196628:NKL196629 NUH196628:NUH196629 OED196628:OED196629 ONZ196628:ONZ196629 OXV196628:OXV196629 PHR196628:PHR196629 PRN196628:PRN196629 QBJ196628:QBJ196629 QLF196628:QLF196629 QVB196628:QVB196629 REX196628:REX196629 ROT196628:ROT196629 RYP196628:RYP196629 SIL196628:SIL196629 SSH196628:SSH196629 TCD196628:TCD196629 TLZ196628:TLZ196629 TVV196628:TVV196629 UFR196628:UFR196629 UPN196628:UPN196629 UZJ196628:UZJ196629 VJF196628:VJF196629 VTB196628:VTB196629 WCX196628:WCX196629 WMT196628:WMT196629 WWP196628:WWP196629 T262164:T262165 KD262164:KD262165 TZ262164:TZ262165 ADV262164:ADV262165 ANR262164:ANR262165 AXN262164:AXN262165 BHJ262164:BHJ262165 BRF262164:BRF262165 CBB262164:CBB262165 CKX262164:CKX262165 CUT262164:CUT262165 DEP262164:DEP262165 DOL262164:DOL262165 DYH262164:DYH262165 EID262164:EID262165 ERZ262164:ERZ262165 FBV262164:FBV262165 FLR262164:FLR262165 FVN262164:FVN262165 GFJ262164:GFJ262165 GPF262164:GPF262165 GZB262164:GZB262165 HIX262164:HIX262165 HST262164:HST262165 ICP262164:ICP262165 IML262164:IML262165 IWH262164:IWH262165 JGD262164:JGD262165 JPZ262164:JPZ262165 JZV262164:JZV262165 KJR262164:KJR262165 KTN262164:KTN262165 LDJ262164:LDJ262165 LNF262164:LNF262165 LXB262164:LXB262165 MGX262164:MGX262165 MQT262164:MQT262165 NAP262164:NAP262165 NKL262164:NKL262165 NUH262164:NUH262165 OED262164:OED262165 ONZ262164:ONZ262165 OXV262164:OXV262165 PHR262164:PHR262165 PRN262164:PRN262165 QBJ262164:QBJ262165 QLF262164:QLF262165 QVB262164:QVB262165 REX262164:REX262165 ROT262164:ROT262165 RYP262164:RYP262165 SIL262164:SIL262165 SSH262164:SSH262165 TCD262164:TCD262165 TLZ262164:TLZ262165 TVV262164:TVV262165 UFR262164:UFR262165 UPN262164:UPN262165 UZJ262164:UZJ262165 VJF262164:VJF262165 VTB262164:VTB262165 WCX262164:WCX262165 WMT262164:WMT262165 WWP262164:WWP262165 T327700:T327701 KD327700:KD327701 TZ327700:TZ327701 ADV327700:ADV327701 ANR327700:ANR327701 AXN327700:AXN327701 BHJ327700:BHJ327701 BRF327700:BRF327701 CBB327700:CBB327701 CKX327700:CKX327701 CUT327700:CUT327701 DEP327700:DEP327701 DOL327700:DOL327701 DYH327700:DYH327701 EID327700:EID327701 ERZ327700:ERZ327701 FBV327700:FBV327701 FLR327700:FLR327701 FVN327700:FVN327701 GFJ327700:GFJ327701 GPF327700:GPF327701 GZB327700:GZB327701 HIX327700:HIX327701 HST327700:HST327701 ICP327700:ICP327701 IML327700:IML327701 IWH327700:IWH327701 JGD327700:JGD327701 JPZ327700:JPZ327701 JZV327700:JZV327701 KJR327700:KJR327701 KTN327700:KTN327701 LDJ327700:LDJ327701 LNF327700:LNF327701 LXB327700:LXB327701 MGX327700:MGX327701 MQT327700:MQT327701 NAP327700:NAP327701 NKL327700:NKL327701 NUH327700:NUH327701 OED327700:OED327701 ONZ327700:ONZ327701 OXV327700:OXV327701 PHR327700:PHR327701 PRN327700:PRN327701 QBJ327700:QBJ327701 QLF327700:QLF327701 QVB327700:QVB327701 REX327700:REX327701 ROT327700:ROT327701 RYP327700:RYP327701 SIL327700:SIL327701 SSH327700:SSH327701 TCD327700:TCD327701 TLZ327700:TLZ327701 TVV327700:TVV327701 UFR327700:UFR327701 UPN327700:UPN327701 UZJ327700:UZJ327701 VJF327700:VJF327701 VTB327700:VTB327701 WCX327700:WCX327701 WMT327700:WMT327701 WWP327700:WWP327701 T393236:T393237 KD393236:KD393237 TZ393236:TZ393237 ADV393236:ADV393237 ANR393236:ANR393237 AXN393236:AXN393237 BHJ393236:BHJ393237 BRF393236:BRF393237 CBB393236:CBB393237 CKX393236:CKX393237 CUT393236:CUT393237 DEP393236:DEP393237 DOL393236:DOL393237 DYH393236:DYH393237 EID393236:EID393237 ERZ393236:ERZ393237 FBV393236:FBV393237 FLR393236:FLR393237 FVN393236:FVN393237 GFJ393236:GFJ393237 GPF393236:GPF393237 GZB393236:GZB393237 HIX393236:HIX393237 HST393236:HST393237 ICP393236:ICP393237 IML393236:IML393237 IWH393236:IWH393237 JGD393236:JGD393237 JPZ393236:JPZ393237 JZV393236:JZV393237 KJR393236:KJR393237 KTN393236:KTN393237 LDJ393236:LDJ393237 LNF393236:LNF393237 LXB393236:LXB393237 MGX393236:MGX393237 MQT393236:MQT393237 NAP393236:NAP393237 NKL393236:NKL393237 NUH393236:NUH393237 OED393236:OED393237 ONZ393236:ONZ393237 OXV393236:OXV393237 PHR393236:PHR393237 PRN393236:PRN393237 QBJ393236:QBJ393237 QLF393236:QLF393237 QVB393236:QVB393237 REX393236:REX393237 ROT393236:ROT393237 RYP393236:RYP393237 SIL393236:SIL393237 SSH393236:SSH393237 TCD393236:TCD393237 TLZ393236:TLZ393237 TVV393236:TVV393237 UFR393236:UFR393237 UPN393236:UPN393237 UZJ393236:UZJ393237 VJF393236:VJF393237 VTB393236:VTB393237 WCX393236:WCX393237 WMT393236:WMT393237 WWP393236:WWP393237 T458772:T458773 KD458772:KD458773 TZ458772:TZ458773 ADV458772:ADV458773 ANR458772:ANR458773 AXN458772:AXN458773 BHJ458772:BHJ458773 BRF458772:BRF458773 CBB458772:CBB458773 CKX458772:CKX458773 CUT458772:CUT458773 DEP458772:DEP458773 DOL458772:DOL458773 DYH458772:DYH458773 EID458772:EID458773 ERZ458772:ERZ458773 FBV458772:FBV458773 FLR458772:FLR458773 FVN458772:FVN458773 GFJ458772:GFJ458773 GPF458772:GPF458773 GZB458772:GZB458773 HIX458772:HIX458773 HST458772:HST458773 ICP458772:ICP458773 IML458772:IML458773 IWH458772:IWH458773 JGD458772:JGD458773 JPZ458772:JPZ458773 JZV458772:JZV458773 KJR458772:KJR458773 KTN458772:KTN458773 LDJ458772:LDJ458773 LNF458772:LNF458773 LXB458772:LXB458773 MGX458772:MGX458773 MQT458772:MQT458773 NAP458772:NAP458773 NKL458772:NKL458773 NUH458772:NUH458773 OED458772:OED458773 ONZ458772:ONZ458773 OXV458772:OXV458773 PHR458772:PHR458773 PRN458772:PRN458773 QBJ458772:QBJ458773 QLF458772:QLF458773 QVB458772:QVB458773 REX458772:REX458773 ROT458772:ROT458773 RYP458772:RYP458773 SIL458772:SIL458773 SSH458772:SSH458773 TCD458772:TCD458773 TLZ458772:TLZ458773 TVV458772:TVV458773 UFR458772:UFR458773 UPN458772:UPN458773 UZJ458772:UZJ458773 VJF458772:VJF458773 VTB458772:VTB458773 WCX458772:WCX458773 WMT458772:WMT458773 WWP458772:WWP458773 T524308:T524309 KD524308:KD524309 TZ524308:TZ524309 ADV524308:ADV524309 ANR524308:ANR524309 AXN524308:AXN524309 BHJ524308:BHJ524309 BRF524308:BRF524309 CBB524308:CBB524309 CKX524308:CKX524309 CUT524308:CUT524309 DEP524308:DEP524309 DOL524308:DOL524309 DYH524308:DYH524309 EID524308:EID524309 ERZ524308:ERZ524309 FBV524308:FBV524309 FLR524308:FLR524309 FVN524308:FVN524309 GFJ524308:GFJ524309 GPF524308:GPF524309 GZB524308:GZB524309 HIX524308:HIX524309 HST524308:HST524309 ICP524308:ICP524309 IML524308:IML524309 IWH524308:IWH524309 JGD524308:JGD524309 JPZ524308:JPZ524309 JZV524308:JZV524309 KJR524308:KJR524309 KTN524308:KTN524309 LDJ524308:LDJ524309 LNF524308:LNF524309 LXB524308:LXB524309 MGX524308:MGX524309 MQT524308:MQT524309 NAP524308:NAP524309 NKL524308:NKL524309 NUH524308:NUH524309 OED524308:OED524309 ONZ524308:ONZ524309 OXV524308:OXV524309 PHR524308:PHR524309 PRN524308:PRN524309 QBJ524308:QBJ524309 QLF524308:QLF524309 QVB524308:QVB524309 REX524308:REX524309 ROT524308:ROT524309 RYP524308:RYP524309 SIL524308:SIL524309 SSH524308:SSH524309 TCD524308:TCD524309 TLZ524308:TLZ524309 TVV524308:TVV524309 UFR524308:UFR524309 UPN524308:UPN524309 UZJ524308:UZJ524309 VJF524308:VJF524309 VTB524308:VTB524309 WCX524308:WCX524309 WMT524308:WMT524309 WWP524308:WWP524309 T589844:T589845 KD589844:KD589845 TZ589844:TZ589845 ADV589844:ADV589845 ANR589844:ANR589845 AXN589844:AXN589845 BHJ589844:BHJ589845 BRF589844:BRF589845 CBB589844:CBB589845 CKX589844:CKX589845 CUT589844:CUT589845 DEP589844:DEP589845 DOL589844:DOL589845 DYH589844:DYH589845 EID589844:EID589845 ERZ589844:ERZ589845 FBV589844:FBV589845 FLR589844:FLR589845 FVN589844:FVN589845 GFJ589844:GFJ589845 GPF589844:GPF589845 GZB589844:GZB589845 HIX589844:HIX589845 HST589844:HST589845 ICP589844:ICP589845 IML589844:IML589845 IWH589844:IWH589845 JGD589844:JGD589845 JPZ589844:JPZ589845 JZV589844:JZV589845 KJR589844:KJR589845 KTN589844:KTN589845 LDJ589844:LDJ589845 LNF589844:LNF589845 LXB589844:LXB589845 MGX589844:MGX589845 MQT589844:MQT589845 NAP589844:NAP589845 NKL589844:NKL589845 NUH589844:NUH589845 OED589844:OED589845 ONZ589844:ONZ589845 OXV589844:OXV589845 PHR589844:PHR589845 PRN589844:PRN589845 QBJ589844:QBJ589845 QLF589844:QLF589845 QVB589844:QVB589845 REX589844:REX589845 ROT589844:ROT589845 RYP589844:RYP589845 SIL589844:SIL589845 SSH589844:SSH589845 TCD589844:TCD589845 TLZ589844:TLZ589845 TVV589844:TVV589845 UFR589844:UFR589845 UPN589844:UPN589845 UZJ589844:UZJ589845 VJF589844:VJF589845 VTB589844:VTB589845 WCX589844:WCX589845 WMT589844:WMT589845 WWP589844:WWP589845 T655380:T655381 KD655380:KD655381 TZ655380:TZ655381 ADV655380:ADV655381 ANR655380:ANR655381 AXN655380:AXN655381 BHJ655380:BHJ655381 BRF655380:BRF655381 CBB655380:CBB655381 CKX655380:CKX655381 CUT655380:CUT655381 DEP655380:DEP655381 DOL655380:DOL655381 DYH655380:DYH655381 EID655380:EID655381 ERZ655380:ERZ655381 FBV655380:FBV655381 FLR655380:FLR655381 FVN655380:FVN655381 GFJ655380:GFJ655381 GPF655380:GPF655381 GZB655380:GZB655381 HIX655380:HIX655381 HST655380:HST655381 ICP655380:ICP655381 IML655380:IML655381 IWH655380:IWH655381 JGD655380:JGD655381 JPZ655380:JPZ655381 JZV655380:JZV655381 KJR655380:KJR655381 KTN655380:KTN655381 LDJ655380:LDJ655381 LNF655380:LNF655381 LXB655380:LXB655381 MGX655380:MGX655381 MQT655380:MQT655381 NAP655380:NAP655381 NKL655380:NKL655381 NUH655380:NUH655381 OED655380:OED655381 ONZ655380:ONZ655381 OXV655380:OXV655381 PHR655380:PHR655381 PRN655380:PRN655381 QBJ655380:QBJ655381 QLF655380:QLF655381 QVB655380:QVB655381 REX655380:REX655381 ROT655380:ROT655381 RYP655380:RYP655381 SIL655380:SIL655381 SSH655380:SSH655381 TCD655380:TCD655381 TLZ655380:TLZ655381 TVV655380:TVV655381 UFR655380:UFR655381 UPN655380:UPN655381 UZJ655380:UZJ655381 VJF655380:VJF655381 VTB655380:VTB655381 WCX655380:WCX655381 WMT655380:WMT655381 WWP655380:WWP655381 T720916:T720917 KD720916:KD720917 TZ720916:TZ720917 ADV720916:ADV720917 ANR720916:ANR720917 AXN720916:AXN720917 BHJ720916:BHJ720917 BRF720916:BRF720917 CBB720916:CBB720917 CKX720916:CKX720917 CUT720916:CUT720917 DEP720916:DEP720917 DOL720916:DOL720917 DYH720916:DYH720917 EID720916:EID720917 ERZ720916:ERZ720917 FBV720916:FBV720917 FLR720916:FLR720917 FVN720916:FVN720917 GFJ720916:GFJ720917 GPF720916:GPF720917 GZB720916:GZB720917 HIX720916:HIX720917 HST720916:HST720917 ICP720916:ICP720917 IML720916:IML720917 IWH720916:IWH720917 JGD720916:JGD720917 JPZ720916:JPZ720917 JZV720916:JZV720917 KJR720916:KJR720917 KTN720916:KTN720917 LDJ720916:LDJ720917 LNF720916:LNF720917 LXB720916:LXB720917 MGX720916:MGX720917 MQT720916:MQT720917 NAP720916:NAP720917 NKL720916:NKL720917 NUH720916:NUH720917 OED720916:OED720917 ONZ720916:ONZ720917 OXV720916:OXV720917 PHR720916:PHR720917 PRN720916:PRN720917 QBJ720916:QBJ720917 QLF720916:QLF720917 QVB720916:QVB720917 REX720916:REX720917 ROT720916:ROT720917 RYP720916:RYP720917 SIL720916:SIL720917 SSH720916:SSH720917 TCD720916:TCD720917 TLZ720916:TLZ720917 TVV720916:TVV720917 UFR720916:UFR720917 UPN720916:UPN720917 UZJ720916:UZJ720917 VJF720916:VJF720917 VTB720916:VTB720917 WCX720916:WCX720917 WMT720916:WMT720917 WWP720916:WWP720917 T786452:T786453 KD786452:KD786453 TZ786452:TZ786453 ADV786452:ADV786453 ANR786452:ANR786453 AXN786452:AXN786453 BHJ786452:BHJ786453 BRF786452:BRF786453 CBB786452:CBB786453 CKX786452:CKX786453 CUT786452:CUT786453 DEP786452:DEP786453 DOL786452:DOL786453 DYH786452:DYH786453 EID786452:EID786453 ERZ786452:ERZ786453 FBV786452:FBV786453 FLR786452:FLR786453 FVN786452:FVN786453 GFJ786452:GFJ786453 GPF786452:GPF786453 GZB786452:GZB786453 HIX786452:HIX786453 HST786452:HST786453 ICP786452:ICP786453 IML786452:IML786453 IWH786452:IWH786453 JGD786452:JGD786453 JPZ786452:JPZ786453 JZV786452:JZV786453 KJR786452:KJR786453 KTN786452:KTN786453 LDJ786452:LDJ786453 LNF786452:LNF786453 LXB786452:LXB786453 MGX786452:MGX786453 MQT786452:MQT786453 NAP786452:NAP786453 NKL786452:NKL786453 NUH786452:NUH786453 OED786452:OED786453 ONZ786452:ONZ786453 OXV786452:OXV786453 PHR786452:PHR786453 PRN786452:PRN786453 QBJ786452:QBJ786453 QLF786452:QLF786453 QVB786452:QVB786453 REX786452:REX786453 ROT786452:ROT786453 RYP786452:RYP786453 SIL786452:SIL786453 SSH786452:SSH786453 TCD786452:TCD786453 TLZ786452:TLZ786453 TVV786452:TVV786453 UFR786452:UFR786453 UPN786452:UPN786453 UZJ786452:UZJ786453 VJF786452:VJF786453 VTB786452:VTB786453 WCX786452:WCX786453 WMT786452:WMT786453 WWP786452:WWP786453 T851988:T851989 KD851988:KD851989 TZ851988:TZ851989 ADV851988:ADV851989 ANR851988:ANR851989 AXN851988:AXN851989 BHJ851988:BHJ851989 BRF851988:BRF851989 CBB851988:CBB851989 CKX851988:CKX851989 CUT851988:CUT851989 DEP851988:DEP851989 DOL851988:DOL851989 DYH851988:DYH851989 EID851988:EID851989 ERZ851988:ERZ851989 FBV851988:FBV851989 FLR851988:FLR851989 FVN851988:FVN851989 GFJ851988:GFJ851989 GPF851988:GPF851989 GZB851988:GZB851989 HIX851988:HIX851989 HST851988:HST851989 ICP851988:ICP851989 IML851988:IML851989 IWH851988:IWH851989 JGD851988:JGD851989 JPZ851988:JPZ851989 JZV851988:JZV851989 KJR851988:KJR851989 KTN851988:KTN851989 LDJ851988:LDJ851989 LNF851988:LNF851989 LXB851988:LXB851989 MGX851988:MGX851989 MQT851988:MQT851989 NAP851988:NAP851989 NKL851988:NKL851989 NUH851988:NUH851989 OED851988:OED851989 ONZ851988:ONZ851989 OXV851988:OXV851989 PHR851988:PHR851989 PRN851988:PRN851989 QBJ851988:QBJ851989 QLF851988:QLF851989 QVB851988:QVB851989 REX851988:REX851989 ROT851988:ROT851989 RYP851988:RYP851989 SIL851988:SIL851989 SSH851988:SSH851989 TCD851988:TCD851989 TLZ851988:TLZ851989 TVV851988:TVV851989 UFR851988:UFR851989 UPN851988:UPN851989 UZJ851988:UZJ851989 VJF851988:VJF851989 VTB851988:VTB851989 WCX851988:WCX851989 WMT851988:WMT851989 WWP851988:WWP851989 T917524:T917525 KD917524:KD917525 TZ917524:TZ917525 ADV917524:ADV917525 ANR917524:ANR917525 AXN917524:AXN917525 BHJ917524:BHJ917525 BRF917524:BRF917525 CBB917524:CBB917525 CKX917524:CKX917525 CUT917524:CUT917525 DEP917524:DEP917525 DOL917524:DOL917525 DYH917524:DYH917525 EID917524:EID917525 ERZ917524:ERZ917525 FBV917524:FBV917525 FLR917524:FLR917525 FVN917524:FVN917525 GFJ917524:GFJ917525 GPF917524:GPF917525 GZB917524:GZB917525 HIX917524:HIX917525 HST917524:HST917525 ICP917524:ICP917525 IML917524:IML917525 IWH917524:IWH917525 JGD917524:JGD917525 JPZ917524:JPZ917525 JZV917524:JZV917525 KJR917524:KJR917525 KTN917524:KTN917525 LDJ917524:LDJ917525 LNF917524:LNF917525 LXB917524:LXB917525 MGX917524:MGX917525 MQT917524:MQT917525 NAP917524:NAP917525 NKL917524:NKL917525 NUH917524:NUH917525 OED917524:OED917525 ONZ917524:ONZ917525 OXV917524:OXV917525 PHR917524:PHR917525 PRN917524:PRN917525 QBJ917524:QBJ917525 QLF917524:QLF917525 QVB917524:QVB917525 REX917524:REX917525 ROT917524:ROT917525 RYP917524:RYP917525 SIL917524:SIL917525 SSH917524:SSH917525 TCD917524:TCD917525 TLZ917524:TLZ917525 TVV917524:TVV917525 UFR917524:UFR917525 UPN917524:UPN917525 UZJ917524:UZJ917525 VJF917524:VJF917525 VTB917524:VTB917525 WCX917524:WCX917525 WMT917524:WMT917525 WWP917524:WWP917525 T983060:T983061 KD983060:KD983061 TZ983060:TZ983061 ADV983060:ADV983061 ANR983060:ANR983061 AXN983060:AXN983061 BHJ983060:BHJ983061 BRF983060:BRF983061 CBB983060:CBB983061 CKX983060:CKX983061 CUT983060:CUT983061 DEP983060:DEP983061 DOL983060:DOL983061 DYH983060:DYH983061 EID983060:EID983061 ERZ983060:ERZ983061 FBV983060:FBV983061 FLR983060:FLR983061 FVN983060:FVN983061 GFJ983060:GFJ983061 GPF983060:GPF983061 GZB983060:GZB983061 HIX983060:HIX983061 HST983060:HST983061 ICP983060:ICP983061 IML983060:IML983061 IWH983060:IWH983061 JGD983060:JGD983061 JPZ983060:JPZ983061 JZV983060:JZV983061 KJR983060:KJR983061 KTN983060:KTN983061 LDJ983060:LDJ983061 LNF983060:LNF983061 LXB983060:LXB983061 MGX983060:MGX983061 MQT983060:MQT983061 NAP983060:NAP983061 NKL983060:NKL983061 NUH983060:NUH983061 OED983060:OED983061 ONZ983060:ONZ983061 OXV983060:OXV983061 PHR983060:PHR983061 PRN983060:PRN983061 QBJ983060:QBJ983061 QLF983060:QLF983061 QVB983060:QVB983061 REX983060:REX983061 ROT983060:ROT983061 RYP983060:RYP983061 SIL983060:SIL983061 SSH983060:SSH983061 TCD983060:TCD983061 TLZ983060:TLZ983061 TVV983060:TVV983061 UFR983060:UFR983061 UPN983060:UPN983061 UZJ983060:UZJ983061 VJF983060:VJF983061 VTB983060:VTB983061 WCX983060:WCX983061 WMT983060:WMT983061 WWP24:WWP25 WMT24:WMT25 WCX24:WCX25 VTB24:VTB25 VJF24:VJF25 UZJ24:UZJ25 UPN24:UPN25 UFR24:UFR25 TVV24:TVV25 TLZ24:TLZ25 TCD24:TCD25 SSH24:SSH25 SIL24:SIL25 RYP24:RYP25 ROT24:ROT25 REX24:REX25 QVB24:QVB25 QLF24:QLF25 QBJ24:QBJ25 PRN24:PRN25 PHR24:PHR25 OXV24:OXV25 ONZ24:ONZ25 OED24:OED25 NUH24:NUH25 NKL24:NKL25 NAP24:NAP25 MQT24:MQT25 MGX24:MGX25 LXB24:LXB25 LNF24:LNF25 LDJ24:LDJ25 KTN24:KTN25 KJR24:KJR25 JZV24:JZV25 JPZ24:JPZ25 JGD24:JGD25 IWH24:IWH25 IML24:IML25 ICP24:ICP25 HST24:HST25 HIX24:HIX25 GZB24:GZB25 GPF24:GPF25 GFJ24:GFJ25 FVN24:FVN25 FLR24:FLR25 FBV24:FBV25 ERZ24:ERZ25 EID24:EID25 DYH24:DYH25 DOL24:DOL25 DEP24:DEP25 CUT24:CUT25 CKX24:CKX25 CBB24:CBB25 BRF24:BRF25 BHJ24:BHJ25 AXN24:AXN25 ANR24:ANR25 ADV24:ADV25 TZ24:TZ25 KD24:KD25 T24:T25 WWN24:WWN25 WMR24:WMR25 WCV24:WCV25 VSZ24:VSZ25 VJD24:VJD25 UZH24:UZH25 UPL24:UPL25 UFP24:UFP25 TVT24:TVT25 TLX24:TLX25 TCB24:TCB25 SSF24:SSF25 SIJ24:SIJ25 RYN24:RYN25 ROR24:ROR25 REV24:REV25 QUZ24:QUZ25 QLD24:QLD25 QBH24:QBH25 PRL24:PRL25 PHP24:PHP25 OXT24:OXT25 ONX24:ONX25 OEB24:OEB25 NUF24:NUF25 NKJ24:NKJ25 NAN24:NAN25 MQR24:MQR25 MGV24:MGV25 LWZ24:LWZ25 LND24:LND25 LDH24:LDH25 KTL24:KTL25 KJP24:KJP25 JZT24:JZT25 JPX24:JPX25 JGB24:JGB25 IWF24:IWF25 IMJ24:IMJ25 ICN24:ICN25 HSR24:HSR25 HIV24:HIV25 GYZ24:GYZ25 GPD24:GPD25 GFH24:GFH25 FVL24:FVL25 FLP24:FLP25 FBT24:FBT25 ERX24:ERX25 EIB24:EIB25 DYF24:DYF25 DOJ24:DOJ25 DEN24:DEN25 CUR24:CUR25 CKV24:CKV25 CAZ24:CAZ25 BRD24:BRD25 BHH24:BHH25 AXL24:AXL25 ANP24:ANP25 ADT24:ADT25 TX24:TX25 KB24:KB25 R24:R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AA24:AA25 Y24:Y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H24:AH25 AF24:AF25"/>
    <dataValidation allowBlank="1" showInputMessage="1" showErrorMessage="1" prompt="Для выбора выполните двойной щелчок левой клавиши мыши по соответствующей ячейке." sqref="S65556:S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S131092:S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S196628:S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S262164:S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S327700:S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S393236:S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S458772:S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S524308:S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S589844:S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S655380:S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S720916:S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S786452:S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S851988:S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S917524:S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S983060:S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WWQ983060 U131092 KE65556 UA65556 ADW65556 ANS65556 AXO65556 BHK65556 BRG65556 CBC65556 CKY65556 CUU65556 DEQ65556 DOM65556 DYI65556 EIE65556 ESA65556 FBW65556 FLS65556 FVO65556 GFK65556 GPG65556 GZC65556 HIY65556 HSU65556 ICQ65556 IMM65556 IWI65556 JGE65556 JQA65556 JZW65556 KJS65556 KTO65556 LDK65556 LNG65556 LXC65556 MGY65556 MQU65556 NAQ65556 NKM65556 NUI65556 OEE65556 OOA65556 OXW65556 PHS65556 PRO65556 QBK65556 QLG65556 QVC65556 REY65556 ROU65556 RYQ65556 SIM65556 SSI65556 TCE65556 TMA65556 TVW65556 UFS65556 UPO65556 UZK65556 VJG65556 VTC65556 WCY65556 WMU65556 WWQ65556 U196628 KE131092 UA131092 ADW131092 ANS131092 AXO131092 BHK131092 BRG131092 CBC131092 CKY131092 CUU131092 DEQ131092 DOM131092 DYI131092 EIE131092 ESA131092 FBW131092 FLS131092 FVO131092 GFK131092 GPG131092 GZC131092 HIY131092 HSU131092 ICQ131092 IMM131092 IWI131092 JGE131092 JQA131092 JZW131092 KJS131092 KTO131092 LDK131092 LNG131092 LXC131092 MGY131092 MQU131092 NAQ131092 NKM131092 NUI131092 OEE131092 OOA131092 OXW131092 PHS131092 PRO131092 QBK131092 QLG131092 QVC131092 REY131092 ROU131092 RYQ131092 SIM131092 SSI131092 TCE131092 TMA131092 TVW131092 UFS131092 UPO131092 UZK131092 VJG131092 VTC131092 WCY131092 WMU131092 WWQ131092 U262164 KE196628 UA196628 ADW196628 ANS196628 AXO196628 BHK196628 BRG196628 CBC196628 CKY196628 CUU196628 DEQ196628 DOM196628 DYI196628 EIE196628 ESA196628 FBW196628 FLS196628 FVO196628 GFK196628 GPG196628 GZC196628 HIY196628 HSU196628 ICQ196628 IMM196628 IWI196628 JGE196628 JQA196628 JZW196628 KJS196628 KTO196628 LDK196628 LNG196628 LXC196628 MGY196628 MQU196628 NAQ196628 NKM196628 NUI196628 OEE196628 OOA196628 OXW196628 PHS196628 PRO196628 QBK196628 QLG196628 QVC196628 REY196628 ROU196628 RYQ196628 SIM196628 SSI196628 TCE196628 TMA196628 TVW196628 UFS196628 UPO196628 UZK196628 VJG196628 VTC196628 WCY196628 WMU196628 WWQ196628 U327700 KE262164 UA262164 ADW262164 ANS262164 AXO262164 BHK262164 BRG262164 CBC262164 CKY262164 CUU262164 DEQ262164 DOM262164 DYI262164 EIE262164 ESA262164 FBW262164 FLS262164 FVO262164 GFK262164 GPG262164 GZC262164 HIY262164 HSU262164 ICQ262164 IMM262164 IWI262164 JGE262164 JQA262164 JZW262164 KJS262164 KTO262164 LDK262164 LNG262164 LXC262164 MGY262164 MQU262164 NAQ262164 NKM262164 NUI262164 OEE262164 OOA262164 OXW262164 PHS262164 PRO262164 QBK262164 QLG262164 QVC262164 REY262164 ROU262164 RYQ262164 SIM262164 SSI262164 TCE262164 TMA262164 TVW262164 UFS262164 UPO262164 UZK262164 VJG262164 VTC262164 WCY262164 WMU262164 WWQ262164 U393236 KE327700 UA327700 ADW327700 ANS327700 AXO327700 BHK327700 BRG327700 CBC327700 CKY327700 CUU327700 DEQ327700 DOM327700 DYI327700 EIE327700 ESA327700 FBW327700 FLS327700 FVO327700 GFK327700 GPG327700 GZC327700 HIY327700 HSU327700 ICQ327700 IMM327700 IWI327700 JGE327700 JQA327700 JZW327700 KJS327700 KTO327700 LDK327700 LNG327700 LXC327700 MGY327700 MQU327700 NAQ327700 NKM327700 NUI327700 OEE327700 OOA327700 OXW327700 PHS327700 PRO327700 QBK327700 QLG327700 QVC327700 REY327700 ROU327700 RYQ327700 SIM327700 SSI327700 TCE327700 TMA327700 TVW327700 UFS327700 UPO327700 UZK327700 VJG327700 VTC327700 WCY327700 WMU327700 WWQ327700 U458772 KE393236 UA393236 ADW393236 ANS393236 AXO393236 BHK393236 BRG393236 CBC393236 CKY393236 CUU393236 DEQ393236 DOM393236 DYI393236 EIE393236 ESA393236 FBW393236 FLS393236 FVO393236 GFK393236 GPG393236 GZC393236 HIY393236 HSU393236 ICQ393236 IMM393236 IWI393236 JGE393236 JQA393236 JZW393236 KJS393236 KTO393236 LDK393236 LNG393236 LXC393236 MGY393236 MQU393236 NAQ393236 NKM393236 NUI393236 OEE393236 OOA393236 OXW393236 PHS393236 PRO393236 QBK393236 QLG393236 QVC393236 REY393236 ROU393236 RYQ393236 SIM393236 SSI393236 TCE393236 TMA393236 TVW393236 UFS393236 UPO393236 UZK393236 VJG393236 VTC393236 WCY393236 WMU393236 WWQ393236 U524308 KE458772 UA458772 ADW458772 ANS458772 AXO458772 BHK458772 BRG458772 CBC458772 CKY458772 CUU458772 DEQ458772 DOM458772 DYI458772 EIE458772 ESA458772 FBW458772 FLS458772 FVO458772 GFK458772 GPG458772 GZC458772 HIY458772 HSU458772 ICQ458772 IMM458772 IWI458772 JGE458772 JQA458772 JZW458772 KJS458772 KTO458772 LDK458772 LNG458772 LXC458772 MGY458772 MQU458772 NAQ458772 NKM458772 NUI458772 OEE458772 OOA458772 OXW458772 PHS458772 PRO458772 QBK458772 QLG458772 QVC458772 REY458772 ROU458772 RYQ458772 SIM458772 SSI458772 TCE458772 TMA458772 TVW458772 UFS458772 UPO458772 UZK458772 VJG458772 VTC458772 WCY458772 WMU458772 WWQ458772 U589844 KE524308 UA524308 ADW524308 ANS524308 AXO524308 BHK524308 BRG524308 CBC524308 CKY524308 CUU524308 DEQ524308 DOM524308 DYI524308 EIE524308 ESA524308 FBW524308 FLS524308 FVO524308 GFK524308 GPG524308 GZC524308 HIY524308 HSU524308 ICQ524308 IMM524308 IWI524308 JGE524308 JQA524308 JZW524308 KJS524308 KTO524308 LDK524308 LNG524308 LXC524308 MGY524308 MQU524308 NAQ524308 NKM524308 NUI524308 OEE524308 OOA524308 OXW524308 PHS524308 PRO524308 QBK524308 QLG524308 QVC524308 REY524308 ROU524308 RYQ524308 SIM524308 SSI524308 TCE524308 TMA524308 TVW524308 UFS524308 UPO524308 UZK524308 VJG524308 VTC524308 WCY524308 WMU524308 WWQ524308 U655380 KE589844 UA589844 ADW589844 ANS589844 AXO589844 BHK589844 BRG589844 CBC589844 CKY589844 CUU589844 DEQ589844 DOM589844 DYI589844 EIE589844 ESA589844 FBW589844 FLS589844 FVO589844 GFK589844 GPG589844 GZC589844 HIY589844 HSU589844 ICQ589844 IMM589844 IWI589844 JGE589844 JQA589844 JZW589844 KJS589844 KTO589844 LDK589844 LNG589844 LXC589844 MGY589844 MQU589844 NAQ589844 NKM589844 NUI589844 OEE589844 OOA589844 OXW589844 PHS589844 PRO589844 QBK589844 QLG589844 QVC589844 REY589844 ROU589844 RYQ589844 SIM589844 SSI589844 TCE589844 TMA589844 TVW589844 UFS589844 UPO589844 UZK589844 VJG589844 VTC589844 WCY589844 WMU589844 WWQ589844 U720916 KE655380 UA655380 ADW655380 ANS655380 AXO655380 BHK655380 BRG655380 CBC655380 CKY655380 CUU655380 DEQ655380 DOM655380 DYI655380 EIE655380 ESA655380 FBW655380 FLS655380 FVO655380 GFK655380 GPG655380 GZC655380 HIY655380 HSU655380 ICQ655380 IMM655380 IWI655380 JGE655380 JQA655380 JZW655380 KJS655380 KTO655380 LDK655380 LNG655380 LXC655380 MGY655380 MQU655380 NAQ655380 NKM655380 NUI655380 OEE655380 OOA655380 OXW655380 PHS655380 PRO655380 QBK655380 QLG655380 QVC655380 REY655380 ROU655380 RYQ655380 SIM655380 SSI655380 TCE655380 TMA655380 TVW655380 UFS655380 UPO655380 UZK655380 VJG655380 VTC655380 WCY655380 WMU655380 WWQ655380 U786452 KE720916 UA720916 ADW720916 ANS720916 AXO720916 BHK720916 BRG720916 CBC720916 CKY720916 CUU720916 DEQ720916 DOM720916 DYI720916 EIE720916 ESA720916 FBW720916 FLS720916 FVO720916 GFK720916 GPG720916 GZC720916 HIY720916 HSU720916 ICQ720916 IMM720916 IWI720916 JGE720916 JQA720916 JZW720916 KJS720916 KTO720916 LDK720916 LNG720916 LXC720916 MGY720916 MQU720916 NAQ720916 NKM720916 NUI720916 OEE720916 OOA720916 OXW720916 PHS720916 PRO720916 QBK720916 QLG720916 QVC720916 REY720916 ROU720916 RYQ720916 SIM720916 SSI720916 TCE720916 TMA720916 TVW720916 UFS720916 UPO720916 UZK720916 VJG720916 VTC720916 WCY720916 WMU720916 WWQ720916 U851988 KE786452 UA786452 ADW786452 ANS786452 AXO786452 BHK786452 BRG786452 CBC786452 CKY786452 CUU786452 DEQ786452 DOM786452 DYI786452 EIE786452 ESA786452 FBW786452 FLS786452 FVO786452 GFK786452 GPG786452 GZC786452 HIY786452 HSU786452 ICQ786452 IMM786452 IWI786452 JGE786452 JQA786452 JZW786452 KJS786452 KTO786452 LDK786452 LNG786452 LXC786452 MGY786452 MQU786452 NAQ786452 NKM786452 NUI786452 OEE786452 OOA786452 OXW786452 PHS786452 PRO786452 QBK786452 QLG786452 QVC786452 REY786452 ROU786452 RYQ786452 SIM786452 SSI786452 TCE786452 TMA786452 TVW786452 UFS786452 UPO786452 UZK786452 VJG786452 VTC786452 WCY786452 WMU786452 WWQ786452 U917524 KE851988 UA851988 ADW851988 ANS851988 AXO851988 BHK851988 BRG851988 CBC851988 CKY851988 CUU851988 DEQ851988 DOM851988 DYI851988 EIE851988 ESA851988 FBW851988 FLS851988 FVO851988 GFK851988 GPG851988 GZC851988 HIY851988 HSU851988 ICQ851988 IMM851988 IWI851988 JGE851988 JQA851988 JZW851988 KJS851988 KTO851988 LDK851988 LNG851988 LXC851988 MGY851988 MQU851988 NAQ851988 NKM851988 NUI851988 OEE851988 OOA851988 OXW851988 PHS851988 PRO851988 QBK851988 QLG851988 QVC851988 REY851988 ROU851988 RYQ851988 SIM851988 SSI851988 TCE851988 TMA851988 TVW851988 UFS851988 UPO851988 UZK851988 VJG851988 VTC851988 WCY851988 WMU851988 WWQ851988 U983060 KE917524 UA917524 ADW917524 ANS917524 AXO917524 BHK917524 BRG917524 CBC917524 CKY917524 CUU917524 DEQ917524 DOM917524 DYI917524 EIE917524 ESA917524 FBW917524 FLS917524 FVO917524 GFK917524 GPG917524 GZC917524 HIY917524 HSU917524 ICQ917524 IMM917524 IWI917524 JGE917524 JQA917524 JZW917524 KJS917524 KTO917524 LDK917524 LNG917524 LXC917524 MGY917524 MQU917524 NAQ917524 NKM917524 NUI917524 OEE917524 OOA917524 OXW917524 PHS917524 PRO917524 QBK917524 QLG917524 QVC917524 REY917524 ROU917524 RYQ917524 SIM917524 SSI917524 TCE917524 TMA917524 TVW917524 UFS917524 UPO917524 UZK917524 VJG917524 VTC917524 WCY917524 WMU917524 WWQ917524 U24 KE983060 UA983060 ADW983060 ANS983060 AXO983060 BHK983060 BRG983060 CBC983060 CKY983060 CUU983060 DEQ983060 DOM983060 DYI983060 EIE983060 ESA983060 FBW983060 FLS983060 FVO983060 GFK983060 GPG983060 GZC983060 HIY983060 HSU983060 ICQ983060 IMM983060 IWI983060 JGE983060 JQA983060 JZW983060 KJS983060 KTO983060 LDK983060 LNG983060 LXC983060 MGY983060 MQU983060 NAQ983060 NKM983060 NUI983060 OEE983060 OOA983060 OXW983060 PHS983060 PRO983060 QBK983060 QLG983060 QVC983060 REY983060 ROU983060 RYQ983060 SIM983060 SSI983060 TCE983060 TMA983060 TVW983060 UFS983060 UPO983060 UZK983060 VJG983060 VTC983060 WCY983060 WMU983060 WWO24:WWO25 WMS24:WMS25 WCW24:WCW25 VTA24:VTA25 VJE24:VJE25 UZI24:UZI25 UPM24:UPM25 UFQ24:UFQ25 TVU24:TVU25 TLY24:TLY25 TCC24:TCC25 SSG24:SSG25 SIK24:SIK25 RYO24:RYO25 ROS24:ROS25 REW24:REW25 QVA24:QVA25 QLE24:QLE25 QBI24:QBI25 PRM24:PRM25 PHQ24:PHQ25 OXU24:OXU25 ONY24:ONY25 OEC24:OEC25 NUG24:NUG25 NKK24:NKK25 NAO24:NAO25 MQS24:MQS25 MGW24:MGW25 LXA24:LXA25 LNE24:LNE25 LDI24:LDI25 KTM24:KTM25 KJQ24:KJQ25 JZU24:JZU25 JPY24:JPY25 JGC24:JGC25 IWG24:IWG25 IMK24:IMK25 ICO24:ICO25 HSS24:HSS25 HIW24:HIW25 GZA24:GZA25 GPE24:GPE25 GFI24:GFI25 FVM24:FVM25 FLQ24:FLQ25 FBU24:FBU25 ERY24:ERY25 EIC24:EIC25 DYG24:DYG25 DOK24:DOK25 DEO24:DEO25 CUS24:CUS25 CKW24:CKW25 CBA24:CBA25 BRE24:BRE25 BHI24:BHI25 AXM24:AXM25 ANQ24:ANQ25 ADU24:ADU25 TY24:TY25 KC24:KC25 S24:S25 KE24 WWQ24 WMU24 WCY24 VTC24 VJG24 UZK24 UPO24 UFS24 TVW24 TMA24 TCE24 SSI24 SIM24 RYQ24 ROU24 REY24 QVC24 QLG24 QBK24 PRO24 PHS24 OXW24 OOA24 OEE24 NUI24 NKM24 NAQ24 MQU24 MGY24 LXC24 LNG24 LDK24 KTO24 KJS24 JZW24 JQA24 JGE24 IWI24 IMM24 ICQ24 HSU24 HIY24 GZC24 GPG24 GFK24 FVO24 FLS24 FBW24 ESA24 EIE24 DYI24 DOM24 DEQ24 CUU24 CKY24 CBC24 BRG24 BHK24 AXO24 ANS24 ADW24 UA24 U65556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65556 AB24 Z24:Z25 AB131092 AG65556:AG65557 AG131092:AG131093 AG196628:AG196629 AG262164:AG262165 AG327700:AG327701 AG393236:AG393237 AG458772:AG458773 AG524308:AG524309 AG589844:AG589845 AG655380:AG655381 AG720916:AG720917 AG786452:AG786453 AG851988:AG851989 AG917524:AG917525 AG983060:AG983061 AI131092 AI196628 AI262164 AI327700 AI393236 AI458772 AI524308 AI589844 AI655380 AI720916 AI786452 AI851988 AI917524 AI983060 AI65556 AI24 AG24:AG25"/>
    <dataValidation allowBlank="1" promptTitle="checkPeriodRange" sqref="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WWM25 WMQ25 WCU25 VSY25 VJC25 UZG25 UPK25 UFO25 TVS25 TLW25 TCA25 SSE25 SII25 RYM25 ROQ25 REU25 QUY25 QLC25 QBG25 PRK25 PHO25 OXS25 ONW25 OEA25 NUE25 NKI25 NAM25 MQQ25 MGU25 LWY25 LNC25 LDG25 KTK25 KJO25 JZS25 JPW25 JGA25 IWE25 IMI25 ICM25 HSQ25 HIU25 GYY25 GPC25 GFG25 FVK25 FLO25 FBS25 ERW25 EIA25 DYE25 DOI25 DEM25 CUQ25 CKU25 CAY25 BRC25 BHG25 AXK25 ANO25 ADS25 TW25 KA25 Q25 X65557 X131093 X196629 X262165 X327701 X393237 X458773 X524309 X589845 X655381 X720917 X786453 X851989 X917525 X983061 X25 AE65557 AE131093 AE196629 AE262165 AE327701 AE393237 AE458773 AE524309 AE589845 AE655381 AE720917 AE786453 AE851989 AE917525 AE983061 AE25"/>
    <dataValidation type="list" allowBlank="1" showInputMessage="1" showErrorMessage="1" errorTitle="Ошибка" error="Выберите значение из списка" prompt="Выберите значение из списка" sqref="O23:AJ23">
      <formula1>kind_of_cons</formula1>
    </dataValidation>
    <dataValidation type="decimal" allowBlank="1" showErrorMessage="1" errorTitle="Ошибка" error="Допускается ввод только действительных чисел!" sqref="O24 V24 AC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7" t="s">
        <v>471</v>
      </c>
      <c r="G2" s="1278"/>
      <c r="H2" s="1279"/>
      <c r="I2" s="608"/>
    </row>
    <row r="3" spans="1:20" ht="3" customHeight="1"/>
    <row r="4" spans="1:20" s="538" customFormat="1" ht="11.25">
      <c r="A4" s="558"/>
      <c r="B4" s="558"/>
      <c r="C4" s="558"/>
      <c r="D4" s="558"/>
      <c r="F4" s="1229" t="s">
        <v>445</v>
      </c>
      <c r="G4" s="1229"/>
      <c r="H4" s="1229"/>
      <c r="I4" s="1280"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80"/>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472</v>
      </c>
      <c r="H7" s="572" t="str">
        <f>IF(dateCh="","",dateCh)</f>
        <v>29.04.2019</v>
      </c>
      <c r="I7" s="549" t="s">
        <v>473</v>
      </c>
      <c r="J7" s="583"/>
      <c r="K7" s="558"/>
      <c r="L7" s="558"/>
      <c r="M7" s="558"/>
      <c r="N7" s="558"/>
      <c r="O7" s="558"/>
      <c r="P7" s="558"/>
      <c r="Q7" s="558"/>
      <c r="R7" s="558"/>
      <c r="S7" s="558"/>
      <c r="T7" s="558"/>
    </row>
    <row r="8" spans="1:20" s="538" customFormat="1" ht="45">
      <c r="A8" s="1281">
        <v>1</v>
      </c>
      <c r="B8" s="558"/>
      <c r="C8" s="558"/>
      <c r="D8" s="558"/>
      <c r="F8" s="584" t="str">
        <f>"2." &amp;mergeValue(A8)</f>
        <v>2.1</v>
      </c>
      <c r="G8" s="600" t="s">
        <v>474</v>
      </c>
      <c r="H8" s="572"/>
      <c r="I8" s="549" t="s">
        <v>569</v>
      </c>
      <c r="J8" s="583"/>
      <c r="K8" s="558"/>
      <c r="L8" s="558"/>
      <c r="M8" s="558"/>
      <c r="N8" s="558"/>
      <c r="O8" s="558"/>
      <c r="P8" s="558"/>
      <c r="Q8" s="558"/>
      <c r="R8" s="558"/>
      <c r="S8" s="558"/>
      <c r="T8" s="558"/>
    </row>
    <row r="9" spans="1:20" s="538" customFormat="1" ht="22.5">
      <c r="A9" s="1281"/>
      <c r="B9" s="558"/>
      <c r="C9" s="558"/>
      <c r="D9" s="558"/>
      <c r="F9" s="584" t="str">
        <f>"3." &amp;mergeValue(A9)</f>
        <v>3.1</v>
      </c>
      <c r="G9" s="600" t="s">
        <v>475</v>
      </c>
      <c r="H9" s="572"/>
      <c r="I9" s="549" t="s">
        <v>567</v>
      </c>
      <c r="J9" s="583"/>
      <c r="K9" s="558"/>
      <c r="L9" s="558"/>
      <c r="M9" s="558"/>
      <c r="N9" s="558"/>
      <c r="O9" s="558"/>
      <c r="P9" s="558"/>
      <c r="Q9" s="558"/>
      <c r="R9" s="558"/>
      <c r="S9" s="558"/>
      <c r="T9" s="558"/>
    </row>
    <row r="10" spans="1:20" s="538" customFormat="1" ht="22.5">
      <c r="A10" s="1281"/>
      <c r="B10" s="558"/>
      <c r="C10" s="558"/>
      <c r="D10" s="558"/>
      <c r="F10" s="584" t="str">
        <f>"4."&amp;mergeValue(A10)</f>
        <v>4.1</v>
      </c>
      <c r="G10" s="600" t="s">
        <v>476</v>
      </c>
      <c r="H10" s="573" t="s">
        <v>449</v>
      </c>
      <c r="I10" s="549"/>
      <c r="J10" s="583"/>
      <c r="K10" s="558"/>
      <c r="L10" s="558"/>
      <c r="M10" s="558"/>
      <c r="N10" s="558"/>
      <c r="O10" s="558"/>
      <c r="P10" s="558"/>
      <c r="Q10" s="558"/>
      <c r="R10" s="558"/>
      <c r="S10" s="558"/>
      <c r="T10" s="558"/>
    </row>
    <row r="11" spans="1:20" s="538" customFormat="1" ht="18.75">
      <c r="A11" s="1281"/>
      <c r="B11" s="1281">
        <v>1</v>
      </c>
      <c r="C11" s="591"/>
      <c r="D11" s="591"/>
      <c r="F11" s="584" t="str">
        <f>"4."&amp;mergeValue(A11) &amp;"."&amp;mergeValue(B11)</f>
        <v>4.1.1</v>
      </c>
      <c r="G11" s="579" t="s">
        <v>571</v>
      </c>
      <c r="H11" s="572" t="str">
        <f>IF(region_name="","",region_name)</f>
        <v>Ростовская область</v>
      </c>
      <c r="I11" s="549" t="s">
        <v>479</v>
      </c>
      <c r="J11" s="583"/>
      <c r="K11" s="558"/>
      <c r="L11" s="558"/>
      <c r="M11" s="558"/>
      <c r="N11" s="558"/>
      <c r="O11" s="558"/>
      <c r="P11" s="558"/>
      <c r="Q11" s="558"/>
      <c r="R11" s="558"/>
      <c r="S11" s="558"/>
      <c r="T11" s="558"/>
    </row>
    <row r="12" spans="1:20" s="538" customFormat="1" ht="22.5">
      <c r="A12" s="1281"/>
      <c r="B12" s="1281"/>
      <c r="C12" s="1281">
        <v>1</v>
      </c>
      <c r="D12" s="591"/>
      <c r="F12" s="584" t="str">
        <f>"4."&amp;mergeValue(A12) &amp;"."&amp;mergeValue(B12)&amp;"."&amp;mergeValue(C12)</f>
        <v>4.1.1.1</v>
      </c>
      <c r="G12" s="590" t="s">
        <v>477</v>
      </c>
      <c r="H12" s="572"/>
      <c r="I12" s="549" t="s">
        <v>480</v>
      </c>
      <c r="J12" s="583"/>
      <c r="K12" s="558"/>
      <c r="L12" s="558"/>
      <c r="M12" s="558"/>
      <c r="N12" s="558"/>
      <c r="O12" s="558"/>
      <c r="P12" s="558"/>
      <c r="Q12" s="558"/>
      <c r="R12" s="558"/>
      <c r="S12" s="558"/>
      <c r="T12" s="558"/>
    </row>
    <row r="13" spans="1:20" s="538" customFormat="1" ht="39" customHeight="1">
      <c r="A13" s="1281"/>
      <c r="B13" s="1281"/>
      <c r="C13" s="1281"/>
      <c r="D13" s="591">
        <v>1</v>
      </c>
      <c r="F13" s="584" t="str">
        <f>"4."&amp;mergeValue(A13) &amp;"."&amp;mergeValue(B13)&amp;"."&amp;mergeValue(C13)&amp;"."&amp;mergeValue(D13)</f>
        <v>4.1.1.1.1</v>
      </c>
      <c r="G13" s="601" t="s">
        <v>478</v>
      </c>
      <c r="H13" s="572"/>
      <c r="I13" s="1282" t="s">
        <v>570</v>
      </c>
      <c r="J13" s="583"/>
      <c r="K13" s="558"/>
      <c r="L13" s="558"/>
      <c r="M13" s="558"/>
      <c r="N13" s="558"/>
      <c r="O13" s="558"/>
      <c r="P13" s="558"/>
      <c r="Q13" s="558"/>
      <c r="R13" s="558"/>
      <c r="S13" s="558"/>
      <c r="T13" s="558"/>
    </row>
    <row r="14" spans="1:20" s="538" customFormat="1" ht="18.75">
      <c r="A14" s="1281"/>
      <c r="B14" s="1281"/>
      <c r="C14" s="1281"/>
      <c r="D14" s="591"/>
      <c r="F14" s="587"/>
      <c r="G14" s="519" t="s">
        <v>4</v>
      </c>
      <c r="H14" s="592"/>
      <c r="I14" s="1282"/>
      <c r="J14" s="583"/>
      <c r="K14" s="558"/>
      <c r="L14" s="558"/>
      <c r="M14" s="558"/>
      <c r="N14" s="558"/>
      <c r="O14" s="558"/>
      <c r="P14" s="558"/>
      <c r="Q14" s="558"/>
      <c r="R14" s="558"/>
      <c r="S14" s="558"/>
      <c r="T14" s="558"/>
    </row>
    <row r="15" spans="1:20" s="538" customFormat="1" ht="18.75">
      <c r="A15" s="1281"/>
      <c r="B15" s="1281"/>
      <c r="C15" s="591"/>
      <c r="D15" s="591"/>
      <c r="F15" s="602"/>
      <c r="G15" s="545" t="s">
        <v>401</v>
      </c>
      <c r="H15" s="603"/>
      <c r="I15" s="604"/>
      <c r="J15" s="583"/>
      <c r="K15" s="558"/>
      <c r="L15" s="558"/>
      <c r="M15" s="558"/>
      <c r="N15" s="558"/>
      <c r="O15" s="558"/>
      <c r="P15" s="558"/>
      <c r="Q15" s="558"/>
      <c r="R15" s="558"/>
      <c r="S15" s="558"/>
      <c r="T15" s="558"/>
    </row>
    <row r="16" spans="1:20" s="538" customFormat="1" ht="18.75">
      <c r="A16" s="1281"/>
      <c r="B16" s="558"/>
      <c r="C16" s="558"/>
      <c r="D16" s="558"/>
      <c r="F16" s="587"/>
      <c r="G16" s="527" t="s">
        <v>484</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483</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6" t="s">
        <v>572</v>
      </c>
      <c r="H19" s="1276"/>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10" t="s">
        <v>617</v>
      </c>
      <c r="M5" s="1310"/>
      <c r="N5" s="1310"/>
      <c r="O5" s="1310"/>
      <c r="P5" s="1310"/>
      <c r="Q5" s="1310"/>
      <c r="R5" s="1310"/>
      <c r="S5" s="1310"/>
      <c r="T5" s="1310"/>
      <c r="U5" s="466"/>
    </row>
    <row r="6" spans="1:34" ht="3" customHeight="1">
      <c r="J6" s="450"/>
      <c r="K6" s="450"/>
      <c r="L6" s="446"/>
      <c r="M6" s="446"/>
      <c r="N6" s="446"/>
      <c r="O6" s="449"/>
      <c r="P6" s="449"/>
      <c r="Q6" s="449"/>
      <c r="R6" s="449"/>
      <c r="S6" s="449"/>
      <c r="T6" s="449"/>
      <c r="U6" s="446"/>
    </row>
    <row r="7" spans="1:34"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634"/>
      <c r="X8" s="558"/>
      <c r="Y8" s="558"/>
      <c r="Z8" s="558"/>
      <c r="AA8" s="558"/>
      <c r="AB8" s="558"/>
      <c r="AC8" s="558"/>
      <c r="AD8" s="558"/>
      <c r="AE8" s="558"/>
      <c r="AF8" s="558"/>
      <c r="AG8" s="558"/>
      <c r="AH8" s="558"/>
    </row>
    <row r="9" spans="1:34" s="460"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634"/>
      <c r="X9" s="474"/>
      <c r="Y9" s="474"/>
      <c r="Z9" s="474"/>
      <c r="AA9" s="474"/>
      <c r="AB9" s="474"/>
      <c r="AC9" s="474"/>
      <c r="AD9" s="474"/>
      <c r="AE9" s="474"/>
      <c r="AF9" s="474"/>
      <c r="AG9" s="474"/>
      <c r="AH9" s="474"/>
    </row>
    <row r="10" spans="1:34"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9"/>
      <c r="P12" s="1329"/>
      <c r="Q12" s="1329"/>
      <c r="R12" s="1329"/>
      <c r="S12" s="1329"/>
      <c r="T12" s="1329"/>
      <c r="U12" s="1329"/>
    </row>
    <row r="13" spans="1:34">
      <c r="J13" s="450"/>
      <c r="K13" s="450"/>
      <c r="L13" s="1229" t="s">
        <v>445</v>
      </c>
      <c r="M13" s="1229"/>
      <c r="N13" s="1229"/>
      <c r="O13" s="1229"/>
      <c r="P13" s="1229"/>
      <c r="Q13" s="1229"/>
      <c r="R13" s="1229"/>
      <c r="S13" s="1229"/>
      <c r="T13" s="1229"/>
      <c r="U13" s="1229"/>
      <c r="V13" s="1229"/>
      <c r="W13" s="1229" t="s">
        <v>446</v>
      </c>
    </row>
    <row r="14" spans="1:34" ht="14.25" customHeight="1">
      <c r="J14" s="450"/>
      <c r="K14" s="450"/>
      <c r="L14" s="1294" t="s">
        <v>91</v>
      </c>
      <c r="M14" s="1294" t="s">
        <v>603</v>
      </c>
      <c r="N14" s="490"/>
      <c r="O14" s="1295" t="s">
        <v>605</v>
      </c>
      <c r="P14" s="1296"/>
      <c r="Q14" s="1296"/>
      <c r="R14" s="1296"/>
      <c r="S14" s="1296"/>
      <c r="T14" s="1297"/>
      <c r="U14" s="1305" t="s">
        <v>339</v>
      </c>
      <c r="V14" s="1291" t="s">
        <v>274</v>
      </c>
      <c r="W14" s="1229"/>
    </row>
    <row r="15" spans="1:34" s="492" customFormat="1" ht="14.25" customHeight="1">
      <c r="A15" s="553"/>
      <c r="B15" s="553"/>
      <c r="C15" s="553"/>
      <c r="D15" s="553"/>
      <c r="E15" s="553"/>
      <c r="F15" s="553"/>
      <c r="G15" s="559"/>
      <c r="H15" s="559"/>
      <c r="I15" s="500"/>
      <c r="J15" s="498"/>
      <c r="K15" s="498"/>
      <c r="L15" s="1294"/>
      <c r="M15" s="1294"/>
      <c r="N15" s="490"/>
      <c r="O15" s="1300" t="s">
        <v>676</v>
      </c>
      <c r="P15" s="1298" t="s">
        <v>270</v>
      </c>
      <c r="Q15" s="1299"/>
      <c r="R15" s="1303" t="s">
        <v>616</v>
      </c>
      <c r="S15" s="1303"/>
      <c r="T15" s="1304"/>
      <c r="U15" s="1306"/>
      <c r="V15" s="1292"/>
      <c r="W15" s="1229"/>
      <c r="X15" s="553"/>
      <c r="Y15" s="553"/>
      <c r="Z15" s="553"/>
      <c r="AA15" s="553"/>
      <c r="AB15" s="553"/>
      <c r="AC15" s="553"/>
      <c r="AD15" s="553"/>
      <c r="AE15" s="553"/>
      <c r="AF15" s="553"/>
      <c r="AG15" s="553"/>
      <c r="AH15" s="553"/>
    </row>
    <row r="16" spans="1:34" ht="33.75">
      <c r="J16" s="450"/>
      <c r="K16" s="450"/>
      <c r="L16" s="1294"/>
      <c r="M16" s="1294"/>
      <c r="N16" s="489"/>
      <c r="O16" s="1301"/>
      <c r="P16" s="504" t="s">
        <v>671</v>
      </c>
      <c r="Q16" s="504" t="s">
        <v>672</v>
      </c>
      <c r="R16" s="505" t="s">
        <v>273</v>
      </c>
      <c r="S16" s="1289" t="s">
        <v>272</v>
      </c>
      <c r="T16" s="1290"/>
      <c r="U16" s="1307"/>
      <c r="V16" s="1293"/>
      <c r="W16" s="1229"/>
    </row>
    <row r="17" spans="1:35">
      <c r="J17" s="450"/>
      <c r="K17" s="458">
        <v>1</v>
      </c>
      <c r="L17" s="494" t="s">
        <v>92</v>
      </c>
      <c r="M17" s="494" t="s">
        <v>48</v>
      </c>
      <c r="N17" s="465" t="s">
        <v>48</v>
      </c>
      <c r="O17" s="456">
        <f ca="1">OFFSET(O17,0,-1)+1</f>
        <v>3</v>
      </c>
      <c r="P17" s="456">
        <f ca="1">OFFSET(P17,0,-1)+1</f>
        <v>4</v>
      </c>
      <c r="Q17" s="456">
        <f ca="1">OFFSET(Q17,0,-1)+1</f>
        <v>5</v>
      </c>
      <c r="R17" s="456">
        <f ca="1">OFFSET(R17,0,-1)+1</f>
        <v>6</v>
      </c>
      <c r="S17" s="1312">
        <f ca="1">OFFSET(S17,0,-1)+1</f>
        <v>7</v>
      </c>
      <c r="T17" s="1312"/>
      <c r="U17" s="456">
        <f ca="1">OFFSET(U17,0,-2)+1</f>
        <v>8</v>
      </c>
      <c r="V17" s="619">
        <f ca="1">OFFSET(V17,0,-1)</f>
        <v>8</v>
      </c>
      <c r="W17" s="456">
        <f ca="1">OFFSET(W17,0,-1)+1</f>
        <v>9</v>
      </c>
    </row>
    <row r="18" spans="1:35" ht="22.5">
      <c r="A18" s="1313">
        <v>1</v>
      </c>
      <c r="B18" s="905"/>
      <c r="C18" s="905"/>
      <c r="D18" s="905"/>
      <c r="E18" s="906"/>
      <c r="F18" s="907"/>
      <c r="G18" s="907"/>
      <c r="H18" s="907"/>
      <c r="I18" s="908"/>
      <c r="J18" s="903"/>
      <c r="K18" s="910"/>
      <c r="L18" s="561">
        <f>mergeValue(A18)</f>
        <v>1</v>
      </c>
      <c r="M18" s="609" t="s">
        <v>19</v>
      </c>
      <c r="N18" s="548"/>
      <c r="O18" s="1325"/>
      <c r="P18" s="1325"/>
      <c r="Q18" s="1325"/>
      <c r="R18" s="1325"/>
      <c r="S18" s="1325"/>
      <c r="T18" s="1325"/>
      <c r="U18" s="1325"/>
      <c r="V18" s="1325"/>
      <c r="W18" s="1130" t="s">
        <v>719</v>
      </c>
    </row>
    <row r="19" spans="1:35" ht="22.5">
      <c r="A19" s="1313"/>
      <c r="B19" s="1313">
        <v>1</v>
      </c>
      <c r="C19" s="905"/>
      <c r="D19" s="905"/>
      <c r="E19" s="907"/>
      <c r="F19" s="907"/>
      <c r="G19" s="907"/>
      <c r="H19" s="907"/>
      <c r="I19" s="902"/>
      <c r="J19" s="901"/>
      <c r="K19" s="904"/>
      <c r="L19" s="561" t="str">
        <f>mergeValue(A19) &amp;"."&amp; mergeValue(B19)</f>
        <v>1.1</v>
      </c>
      <c r="M19" s="515" t="s">
        <v>15</v>
      </c>
      <c r="N19" s="548"/>
      <c r="O19" s="1325"/>
      <c r="P19" s="1325"/>
      <c r="Q19" s="1325"/>
      <c r="R19" s="1325"/>
      <c r="S19" s="1325"/>
      <c r="T19" s="1325"/>
      <c r="U19" s="1325"/>
      <c r="V19" s="1325"/>
      <c r="W19" s="1130" t="s">
        <v>460</v>
      </c>
    </row>
    <row r="20" spans="1:35" ht="22.5">
      <c r="A20" s="1313"/>
      <c r="B20" s="1313"/>
      <c r="C20" s="1313">
        <v>1</v>
      </c>
      <c r="D20" s="905"/>
      <c r="E20" s="907"/>
      <c r="F20" s="907"/>
      <c r="G20" s="907"/>
      <c r="H20" s="907"/>
      <c r="I20" s="909"/>
      <c r="J20" s="901"/>
      <c r="K20" s="904"/>
      <c r="L20" s="561" t="str">
        <f>mergeValue(A20) &amp;"."&amp; mergeValue(B20)&amp;"."&amp; mergeValue(C20)</f>
        <v>1.1.1</v>
      </c>
      <c r="M20" s="516" t="s">
        <v>7</v>
      </c>
      <c r="N20" s="548"/>
      <c r="O20" s="1325"/>
      <c r="P20" s="1325"/>
      <c r="Q20" s="1325"/>
      <c r="R20" s="1325"/>
      <c r="S20" s="1325"/>
      <c r="T20" s="1325"/>
      <c r="U20" s="1325"/>
      <c r="V20" s="1325"/>
      <c r="W20" s="1130" t="s">
        <v>601</v>
      </c>
    </row>
    <row r="21" spans="1:35" ht="22.5">
      <c r="A21" s="1313"/>
      <c r="B21" s="1313"/>
      <c r="C21" s="1313"/>
      <c r="D21" s="1313">
        <v>1</v>
      </c>
      <c r="E21" s="907"/>
      <c r="F21" s="907"/>
      <c r="G21" s="907"/>
      <c r="H21" s="907"/>
      <c r="I21" s="909"/>
      <c r="J21" s="901"/>
      <c r="K21" s="904"/>
      <c r="L21" s="561" t="str">
        <f>mergeValue(A21) &amp;"."&amp; mergeValue(B21)&amp;"."&amp; mergeValue(C21)&amp;"."&amp; mergeValue(D21)</f>
        <v>1.1.1.1</v>
      </c>
      <c r="M21" s="517" t="s">
        <v>21</v>
      </c>
      <c r="N21" s="548"/>
      <c r="O21" s="1325"/>
      <c r="P21" s="1325"/>
      <c r="Q21" s="1325"/>
      <c r="R21" s="1325"/>
      <c r="S21" s="1325"/>
      <c r="T21" s="1325"/>
      <c r="U21" s="1325"/>
      <c r="V21" s="1325"/>
      <c r="W21" s="1130" t="s">
        <v>602</v>
      </c>
    </row>
    <row r="22" spans="1:35" ht="11.25" hidden="1" customHeight="1">
      <c r="A22" s="1313"/>
      <c r="B22" s="1313"/>
      <c r="C22" s="1313"/>
      <c r="D22" s="1313"/>
      <c r="E22" s="1313">
        <v>1</v>
      </c>
      <c r="F22" s="907"/>
      <c r="G22" s="907"/>
      <c r="H22" s="905">
        <v>1</v>
      </c>
      <c r="I22" s="1313">
        <v>1</v>
      </c>
      <c r="J22" s="907"/>
      <c r="K22" s="912"/>
      <c r="L22" s="561"/>
      <c r="M22" s="523"/>
      <c r="N22" s="549"/>
      <c r="O22" s="599"/>
      <c r="P22" s="599"/>
      <c r="Q22" s="599"/>
      <c r="R22" s="599"/>
      <c r="S22" s="599"/>
      <c r="T22" s="599"/>
      <c r="U22" s="599"/>
      <c r="V22" s="477"/>
      <c r="W22" s="1091"/>
    </row>
    <row r="23" spans="1:35" ht="33.75">
      <c r="A23" s="1313"/>
      <c r="B23" s="1313"/>
      <c r="C23" s="1313"/>
      <c r="D23" s="1313"/>
      <c r="E23" s="1313"/>
      <c r="F23" s="1313">
        <v>1</v>
      </c>
      <c r="G23" s="905"/>
      <c r="H23" s="905"/>
      <c r="I23" s="1313"/>
      <c r="J23" s="1313">
        <v>1</v>
      </c>
      <c r="K23" s="913"/>
      <c r="L23" s="561" t="str">
        <f>mergeValue(A23) &amp;"."&amp; mergeValue(B23)&amp;"."&amp; mergeValue(C23)&amp;"."&amp; mergeValue(D23)&amp;"."&amp;  mergeValue(F23)</f>
        <v>1.1.1.1.1</v>
      </c>
      <c r="M23" s="524" t="s">
        <v>9</v>
      </c>
      <c r="N23" s="549"/>
      <c r="O23" s="1315"/>
      <c r="P23" s="1315"/>
      <c r="Q23" s="1315"/>
      <c r="R23" s="1315"/>
      <c r="S23" s="1315"/>
      <c r="T23" s="1315"/>
      <c r="U23" s="1315"/>
      <c r="V23" s="1315"/>
      <c r="W23" s="1130" t="s">
        <v>721</v>
      </c>
      <c r="Y23" s="473" t="str">
        <f>strCheckUnique(Z23:Z26)</f>
        <v/>
      </c>
      <c r="AA23" s="473"/>
    </row>
    <row r="24" spans="1:35" ht="99" customHeight="1">
      <c r="A24" s="1313"/>
      <c r="B24" s="1313"/>
      <c r="C24" s="1313"/>
      <c r="D24" s="1313"/>
      <c r="E24" s="1313"/>
      <c r="F24" s="1313"/>
      <c r="G24" s="905">
        <v>1</v>
      </c>
      <c r="H24" s="905"/>
      <c r="I24" s="1313"/>
      <c r="J24" s="1313"/>
      <c r="K24" s="913">
        <v>1</v>
      </c>
      <c r="L24" s="561" t="str">
        <f>mergeValue(A24) &amp;"."&amp; mergeValue(B24)&amp;"."&amp; mergeValue(C24)&amp;"."&amp; mergeValue(D24)&amp;"."&amp; mergeValue(F24)&amp;"."&amp; mergeValue(G24)</f>
        <v>1.1.1.1.1.1</v>
      </c>
      <c r="M24" s="1089"/>
      <c r="N24" s="554"/>
      <c r="O24" s="531"/>
      <c r="P24" s="531"/>
      <c r="Q24" s="1039"/>
      <c r="R24" s="1319"/>
      <c r="S24" s="1309" t="s">
        <v>83</v>
      </c>
      <c r="T24" s="1319"/>
      <c r="U24" s="1309" t="s">
        <v>84</v>
      </c>
      <c r="V24" s="546"/>
      <c r="W24" s="1283" t="s">
        <v>734</v>
      </c>
      <c r="X24" s="469" t="str">
        <f>strCheckDate(O25:V25)</f>
        <v/>
      </c>
      <c r="Y24" s="473"/>
      <c r="Z24" s="473" t="str">
        <f>IF(M24="","",M24 )</f>
        <v/>
      </c>
      <c r="AA24" s="473"/>
      <c r="AB24" s="473"/>
      <c r="AC24" s="473"/>
    </row>
    <row r="25" spans="1:35" ht="11.25" hidden="1">
      <c r="A25" s="1313"/>
      <c r="B25" s="1313"/>
      <c r="C25" s="1313"/>
      <c r="D25" s="1313"/>
      <c r="E25" s="1313"/>
      <c r="F25" s="1313"/>
      <c r="G25" s="905"/>
      <c r="H25" s="905"/>
      <c r="I25" s="1313"/>
      <c r="J25" s="1313"/>
      <c r="K25" s="913"/>
      <c r="L25" s="568"/>
      <c r="M25" s="614"/>
      <c r="N25" s="554"/>
      <c r="O25" s="531"/>
      <c r="P25" s="531"/>
      <c r="Q25" s="552" t="str">
        <f>R24 &amp; "-" &amp; T24</f>
        <v>-</v>
      </c>
      <c r="R25" s="1308"/>
      <c r="S25" s="1309"/>
      <c r="T25" s="1308"/>
      <c r="U25" s="1309"/>
      <c r="V25" s="546"/>
      <c r="W25" s="1284"/>
    </row>
    <row r="26" spans="1:35" s="444" customFormat="1" ht="15" customHeight="1">
      <c r="A26" s="1313"/>
      <c r="B26" s="1313"/>
      <c r="C26" s="1313"/>
      <c r="D26" s="1313"/>
      <c r="E26" s="1313"/>
      <c r="F26" s="1313"/>
      <c r="G26" s="907"/>
      <c r="H26" s="905"/>
      <c r="I26" s="1313"/>
      <c r="J26" s="1313"/>
      <c r="K26" s="912"/>
      <c r="L26" s="507"/>
      <c r="M26" s="525" t="s">
        <v>24</v>
      </c>
      <c r="N26" s="520"/>
      <c r="O26" s="514"/>
      <c r="P26" s="514"/>
      <c r="Q26" s="514"/>
      <c r="R26" s="541"/>
      <c r="S26" s="533"/>
      <c r="T26" s="532"/>
      <c r="U26" s="520"/>
      <c r="V26" s="529"/>
      <c r="W26" s="1285"/>
      <c r="X26" s="470"/>
      <c r="Y26" s="470"/>
      <c r="Z26" s="470"/>
      <c r="AA26" s="470"/>
      <c r="AB26" s="470"/>
      <c r="AC26" s="470"/>
      <c r="AD26" s="470"/>
      <c r="AE26" s="470"/>
      <c r="AF26" s="470"/>
      <c r="AG26" s="470"/>
      <c r="AH26" s="470"/>
    </row>
    <row r="27" spans="1:35" s="444" customFormat="1" ht="15" customHeight="1">
      <c r="A27" s="1313"/>
      <c r="B27" s="1313"/>
      <c r="C27" s="1313"/>
      <c r="D27" s="1313"/>
      <c r="E27" s="1313"/>
      <c r="F27" s="907"/>
      <c r="G27" s="907"/>
      <c r="H27" s="905"/>
      <c r="I27" s="1313"/>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13"/>
      <c r="B28" s="1313"/>
      <c r="C28" s="1313"/>
      <c r="D28" s="1313"/>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13"/>
      <c r="B29" s="1313"/>
      <c r="C29" s="1313"/>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13"/>
      <c r="B30" s="1313"/>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13"/>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6" t="s">
        <v>735</v>
      </c>
      <c r="N34" s="1276"/>
      <c r="O34" s="1276"/>
      <c r="P34" s="1276"/>
      <c r="Q34" s="1276"/>
      <c r="R34" s="1276"/>
      <c r="S34" s="1276"/>
      <c r="T34" s="1276"/>
      <c r="U34" s="1276"/>
      <c r="V34" s="1276"/>
      <c r="W34" s="1276"/>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67</v>
      </c>
    </row>
    <row r="2" spans="1:20" ht="22.5">
      <c r="F2" s="1277" t="s">
        <v>471</v>
      </c>
      <c r="G2" s="1278"/>
      <c r="H2" s="1279"/>
      <c r="I2" s="406"/>
    </row>
    <row r="3" spans="1:20" ht="3" customHeight="1"/>
    <row r="4" spans="1:20" s="182" customFormat="1" ht="11.25">
      <c r="A4" s="205"/>
      <c r="B4" s="205"/>
      <c r="C4" s="205"/>
      <c r="D4" s="205"/>
      <c r="F4" s="1229" t="s">
        <v>445</v>
      </c>
      <c r="G4" s="1229"/>
      <c r="H4" s="1229"/>
      <c r="I4" s="1280" t="s">
        <v>446</v>
      </c>
      <c r="J4" s="205"/>
      <c r="K4" s="205"/>
      <c r="L4" s="205"/>
      <c r="M4" s="205"/>
      <c r="N4" s="205"/>
      <c r="O4" s="205"/>
      <c r="P4" s="205"/>
      <c r="Q4" s="205"/>
      <c r="R4" s="205"/>
      <c r="S4" s="205"/>
      <c r="T4" s="205"/>
    </row>
    <row r="5" spans="1:20" s="182" customFormat="1" ht="11.25" customHeight="1">
      <c r="A5" s="205"/>
      <c r="B5" s="205"/>
      <c r="C5" s="205"/>
      <c r="D5" s="205"/>
      <c r="F5" s="298" t="s">
        <v>91</v>
      </c>
      <c r="G5" s="313" t="s">
        <v>448</v>
      </c>
      <c r="H5" s="297" t="s">
        <v>439</v>
      </c>
      <c r="I5" s="1280"/>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472</v>
      </c>
      <c r="H7" s="296" t="str">
        <f>IF(dateCh="","",dateCh)</f>
        <v>29.04.2019</v>
      </c>
      <c r="I7" s="188" t="s">
        <v>473</v>
      </c>
      <c r="J7" s="311"/>
      <c r="K7" s="205"/>
      <c r="L7" s="205"/>
      <c r="M7" s="205"/>
      <c r="N7" s="205"/>
      <c r="O7" s="205"/>
      <c r="P7" s="205"/>
      <c r="Q7" s="205"/>
      <c r="R7" s="205"/>
      <c r="S7" s="205"/>
      <c r="T7" s="205"/>
    </row>
    <row r="8" spans="1:20" s="182" customFormat="1" ht="45">
      <c r="A8" s="1281">
        <v>1</v>
      </c>
      <c r="B8" s="205"/>
      <c r="C8" s="205"/>
      <c r="D8" s="205"/>
      <c r="F8" s="312" t="str">
        <f>"2." &amp;mergeValue(A8)</f>
        <v>2.1</v>
      </c>
      <c r="G8" s="388" t="s">
        <v>474</v>
      </c>
      <c r="H8" s="296"/>
      <c r="I8" s="188" t="s">
        <v>569</v>
      </c>
      <c r="J8" s="311"/>
      <c r="K8" s="205"/>
      <c r="L8" s="205"/>
      <c r="M8" s="205"/>
      <c r="N8" s="205"/>
      <c r="O8" s="205"/>
      <c r="P8" s="205"/>
      <c r="Q8" s="205"/>
      <c r="R8" s="205"/>
      <c r="S8" s="205"/>
      <c r="T8" s="205"/>
    </row>
    <row r="9" spans="1:20" s="182" customFormat="1" ht="22.5">
      <c r="A9" s="1281"/>
      <c r="B9" s="205"/>
      <c r="C9" s="205"/>
      <c r="D9" s="205"/>
      <c r="F9" s="312" t="str">
        <f>"3." &amp;mergeValue(A9)</f>
        <v>3.1</v>
      </c>
      <c r="G9" s="388" t="s">
        <v>475</v>
      </c>
      <c r="H9" s="296"/>
      <c r="I9" s="188" t="s">
        <v>567</v>
      </c>
      <c r="J9" s="311"/>
      <c r="K9" s="205"/>
      <c r="L9" s="205"/>
      <c r="M9" s="205"/>
      <c r="N9" s="205"/>
      <c r="O9" s="205"/>
      <c r="P9" s="205"/>
      <c r="Q9" s="205"/>
      <c r="R9" s="205"/>
      <c r="S9" s="205"/>
      <c r="T9" s="205"/>
    </row>
    <row r="10" spans="1:20" s="182" customFormat="1" ht="22.5">
      <c r="A10" s="1281"/>
      <c r="B10" s="205"/>
      <c r="C10" s="205"/>
      <c r="D10" s="205"/>
      <c r="F10" s="312" t="str">
        <f>"4."&amp;mergeValue(A10)</f>
        <v>4.1</v>
      </c>
      <c r="G10" s="388" t="s">
        <v>476</v>
      </c>
      <c r="H10" s="297" t="s">
        <v>449</v>
      </c>
      <c r="I10" s="188"/>
      <c r="J10" s="311"/>
      <c r="K10" s="205"/>
      <c r="L10" s="205"/>
      <c r="M10" s="205"/>
      <c r="N10" s="205"/>
      <c r="O10" s="205"/>
      <c r="P10" s="205"/>
      <c r="Q10" s="205"/>
      <c r="R10" s="205"/>
      <c r="S10" s="205"/>
      <c r="T10" s="205"/>
    </row>
    <row r="11" spans="1:20" s="182" customFormat="1" ht="18.75">
      <c r="A11" s="1281"/>
      <c r="B11" s="1281">
        <v>1</v>
      </c>
      <c r="C11" s="320"/>
      <c r="D11" s="320"/>
      <c r="F11" s="312" t="str">
        <f>"4."&amp;mergeValue(A11) &amp;"."&amp;mergeValue(B11)</f>
        <v>4.1.1</v>
      </c>
      <c r="G11" s="303" t="s">
        <v>571</v>
      </c>
      <c r="H11" s="296" t="str">
        <f>IF(region_name="","",region_name)</f>
        <v>Ростовская область</v>
      </c>
      <c r="I11" s="188" t="s">
        <v>479</v>
      </c>
      <c r="J11" s="311"/>
      <c r="K11" s="205"/>
      <c r="L11" s="205"/>
      <c r="M11" s="205"/>
      <c r="N11" s="205"/>
      <c r="O11" s="205"/>
      <c r="P11" s="205"/>
      <c r="Q11" s="205"/>
      <c r="R11" s="205"/>
      <c r="S11" s="205"/>
      <c r="T11" s="205"/>
    </row>
    <row r="12" spans="1:20" s="182" customFormat="1" ht="22.5">
      <c r="A12" s="1281"/>
      <c r="B12" s="1281"/>
      <c r="C12" s="1281">
        <v>1</v>
      </c>
      <c r="D12" s="320"/>
      <c r="F12" s="312" t="str">
        <f>"4."&amp;mergeValue(A12) &amp;"."&amp;mergeValue(B12)&amp;"."&amp;mergeValue(C12)</f>
        <v>4.1.1.1</v>
      </c>
      <c r="G12" s="317" t="s">
        <v>477</v>
      </c>
      <c r="H12" s="296"/>
      <c r="I12" s="188" t="s">
        <v>480</v>
      </c>
      <c r="J12" s="311"/>
      <c r="K12" s="205"/>
      <c r="L12" s="205"/>
      <c r="M12" s="205"/>
      <c r="N12" s="205"/>
      <c r="O12" s="205"/>
      <c r="P12" s="205"/>
      <c r="Q12" s="205"/>
      <c r="R12" s="205"/>
      <c r="S12" s="205"/>
      <c r="T12" s="205"/>
    </row>
    <row r="13" spans="1:20" s="182" customFormat="1" ht="39" customHeight="1">
      <c r="A13" s="1281"/>
      <c r="B13" s="1281"/>
      <c r="C13" s="1281"/>
      <c r="D13" s="320">
        <v>1</v>
      </c>
      <c r="F13" s="312" t="str">
        <f>"4."&amp;mergeValue(A13) &amp;"."&amp;mergeValue(B13)&amp;"."&amp;mergeValue(C13)&amp;"."&amp;mergeValue(D13)</f>
        <v>4.1.1.1.1</v>
      </c>
      <c r="G13" s="391" t="s">
        <v>478</v>
      </c>
      <c r="H13" s="296"/>
      <c r="I13" s="1282" t="s">
        <v>570</v>
      </c>
      <c r="J13" s="311"/>
      <c r="K13" s="205"/>
      <c r="L13" s="205"/>
      <c r="M13" s="205"/>
      <c r="N13" s="205"/>
      <c r="O13" s="205"/>
      <c r="P13" s="205"/>
      <c r="Q13" s="205"/>
      <c r="R13" s="205"/>
      <c r="S13" s="205"/>
      <c r="T13" s="205"/>
    </row>
    <row r="14" spans="1:20" s="182" customFormat="1" ht="18.75">
      <c r="A14" s="1281"/>
      <c r="B14" s="1281"/>
      <c r="C14" s="1281"/>
      <c r="D14" s="320"/>
      <c r="F14" s="314"/>
      <c r="G14" s="143" t="s">
        <v>4</v>
      </c>
      <c r="H14" s="319"/>
      <c r="I14" s="1282"/>
      <c r="J14" s="311"/>
      <c r="K14" s="205"/>
      <c r="L14" s="205"/>
      <c r="M14" s="205"/>
      <c r="N14" s="205"/>
      <c r="O14" s="205"/>
      <c r="P14" s="205"/>
      <c r="Q14" s="205"/>
      <c r="R14" s="205"/>
      <c r="S14" s="205"/>
      <c r="T14" s="205"/>
    </row>
    <row r="15" spans="1:20" s="182" customFormat="1" ht="18.75">
      <c r="A15" s="1281"/>
      <c r="B15" s="1281"/>
      <c r="C15" s="320"/>
      <c r="D15" s="320"/>
      <c r="F15" s="392"/>
      <c r="G15" s="187" t="s">
        <v>401</v>
      </c>
      <c r="H15" s="393"/>
      <c r="I15" s="394"/>
      <c r="J15" s="311"/>
      <c r="K15" s="205"/>
      <c r="L15" s="205"/>
      <c r="M15" s="205"/>
      <c r="N15" s="205"/>
      <c r="O15" s="205"/>
      <c r="P15" s="205"/>
      <c r="Q15" s="205"/>
      <c r="R15" s="205"/>
      <c r="S15" s="205"/>
      <c r="T15" s="205"/>
    </row>
    <row r="16" spans="1:20" s="182" customFormat="1" ht="18.75">
      <c r="A16" s="1281"/>
      <c r="B16" s="205"/>
      <c r="C16" s="205"/>
      <c r="D16" s="205"/>
      <c r="F16" s="314"/>
      <c r="G16" s="148" t="s">
        <v>484</v>
      </c>
      <c r="H16" s="315"/>
      <c r="I16" s="316"/>
      <c r="J16" s="311"/>
      <c r="K16" s="205"/>
      <c r="L16" s="205"/>
      <c r="M16" s="205"/>
      <c r="N16" s="205"/>
      <c r="O16" s="205"/>
      <c r="P16" s="205"/>
      <c r="Q16" s="205"/>
      <c r="R16" s="205"/>
      <c r="S16" s="205"/>
      <c r="T16" s="205"/>
    </row>
    <row r="17" spans="1:20" s="182" customFormat="1" ht="18.75">
      <c r="A17" s="205"/>
      <c r="B17" s="205"/>
      <c r="C17" s="205"/>
      <c r="D17" s="205"/>
      <c r="F17" s="314"/>
      <c r="G17" s="158" t="s">
        <v>483</v>
      </c>
      <c r="H17" s="315"/>
      <c r="I17" s="316"/>
      <c r="J17" s="311"/>
      <c r="K17" s="205"/>
      <c r="L17" s="205"/>
      <c r="M17" s="205"/>
      <c r="N17" s="205"/>
      <c r="O17" s="205"/>
      <c r="P17" s="205"/>
      <c r="Q17" s="205"/>
      <c r="R17" s="205"/>
      <c r="S17" s="205"/>
      <c r="T17" s="205"/>
    </row>
    <row r="18" spans="1:20" s="305" customFormat="1" ht="3" customHeight="1">
      <c r="A18" s="306"/>
      <c r="B18" s="306"/>
      <c r="C18" s="306"/>
      <c r="D18" s="306"/>
      <c r="F18" s="321"/>
      <c r="G18" s="322"/>
      <c r="H18" s="323"/>
      <c r="I18" s="324"/>
      <c r="J18" s="306"/>
      <c r="K18" s="306"/>
      <c r="L18" s="306"/>
      <c r="M18" s="306"/>
      <c r="N18" s="306"/>
      <c r="O18" s="306"/>
      <c r="P18" s="306"/>
      <c r="Q18" s="306"/>
      <c r="R18" s="306"/>
      <c r="S18" s="306"/>
      <c r="T18" s="306"/>
    </row>
    <row r="19" spans="1:20" s="305" customFormat="1" ht="15" customHeight="1">
      <c r="A19" s="306"/>
      <c r="B19" s="306"/>
      <c r="C19" s="306"/>
      <c r="D19" s="306"/>
      <c r="F19" s="304"/>
      <c r="G19" s="1276" t="s">
        <v>572</v>
      </c>
      <c r="H19" s="1276"/>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10" t="s">
        <v>736</v>
      </c>
      <c r="M5" s="1310"/>
      <c r="N5" s="1310"/>
      <c r="O5" s="1310"/>
      <c r="P5" s="1310"/>
      <c r="Q5" s="1310"/>
      <c r="R5" s="1310"/>
      <c r="S5" s="1310"/>
      <c r="T5" s="1310"/>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634"/>
      <c r="V8" s="455"/>
      <c r="AC8" s="474"/>
      <c r="AD8" s="474"/>
      <c r="AE8" s="474"/>
      <c r="AF8" s="474"/>
      <c r="AG8" s="474"/>
    </row>
    <row r="9" spans="1:33" s="460"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634"/>
      <c r="V9" s="455"/>
      <c r="AC9" s="474"/>
      <c r="AD9" s="474"/>
      <c r="AE9" s="474"/>
      <c r="AF9" s="474"/>
      <c r="AG9" s="474"/>
    </row>
    <row r="10" spans="1:33"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7"/>
      <c r="P12" s="1327"/>
      <c r="Q12" s="1327"/>
      <c r="R12" s="1327"/>
      <c r="S12" s="1327"/>
      <c r="T12" s="1327"/>
      <c r="U12" s="1327"/>
      <c r="V12" s="1327"/>
      <c r="W12" s="1327"/>
      <c r="X12" s="1327"/>
      <c r="Y12" s="1327"/>
      <c r="Z12" s="1327"/>
    </row>
    <row r="13" spans="1:33" ht="14.25" customHeight="1">
      <c r="J13" s="450"/>
      <c r="K13" s="450"/>
      <c r="L13" s="1294" t="s">
        <v>445</v>
      </c>
      <c r="M13" s="1294"/>
      <c r="N13" s="1294"/>
      <c r="O13" s="1294"/>
      <c r="P13" s="1294"/>
      <c r="Q13" s="1294"/>
      <c r="R13" s="1294"/>
      <c r="S13" s="1294"/>
      <c r="T13" s="1294"/>
      <c r="U13" s="1294"/>
      <c r="V13" s="1294"/>
      <c r="W13" s="1294"/>
      <c r="X13" s="1294"/>
      <c r="Y13" s="1294"/>
      <c r="Z13" s="1294"/>
      <c r="AA13" s="1294"/>
      <c r="AB13" s="1229" t="s">
        <v>446</v>
      </c>
    </row>
    <row r="14" spans="1:33" ht="14.25" customHeight="1">
      <c r="J14" s="450"/>
      <c r="K14" s="450"/>
      <c r="L14" s="1294" t="s">
        <v>91</v>
      </c>
      <c r="M14" s="1294" t="s">
        <v>603</v>
      </c>
      <c r="N14" s="546"/>
      <c r="O14" s="1229" t="s">
        <v>605</v>
      </c>
      <c r="P14" s="1229"/>
      <c r="Q14" s="1229"/>
      <c r="R14" s="1229"/>
      <c r="S14" s="1229"/>
      <c r="T14" s="1229"/>
      <c r="U14" s="1229"/>
      <c r="V14" s="1229"/>
      <c r="W14" s="1229"/>
      <c r="X14" s="1229"/>
      <c r="Y14" s="1229"/>
      <c r="Z14" s="1294" t="s">
        <v>339</v>
      </c>
      <c r="AA14" s="1326" t="s">
        <v>274</v>
      </c>
      <c r="AB14" s="1229"/>
    </row>
    <row r="15" spans="1:33" s="492" customFormat="1" ht="14.25" customHeight="1">
      <c r="A15" s="553"/>
      <c r="B15" s="553"/>
      <c r="C15" s="553"/>
      <c r="D15" s="553"/>
      <c r="E15" s="553"/>
      <c r="F15" s="553"/>
      <c r="G15" s="559"/>
      <c r="H15" s="559"/>
      <c r="I15" s="500"/>
      <c r="J15" s="498"/>
      <c r="K15" s="498"/>
      <c r="L15" s="1294"/>
      <c r="M15" s="1294"/>
      <c r="N15" s="546"/>
      <c r="O15" s="1335" t="s">
        <v>618</v>
      </c>
      <c r="P15" s="1335" t="s">
        <v>590</v>
      </c>
      <c r="Q15" s="1335" t="s">
        <v>591</v>
      </c>
      <c r="R15" s="1335" t="s">
        <v>270</v>
      </c>
      <c r="S15" s="1335"/>
      <c r="T15" s="1335" t="s">
        <v>270</v>
      </c>
      <c r="U15" s="1335"/>
      <c r="V15" s="620"/>
      <c r="W15" s="1334" t="s">
        <v>616</v>
      </c>
      <c r="X15" s="1334"/>
      <c r="Y15" s="1334"/>
      <c r="Z15" s="1294"/>
      <c r="AA15" s="1326"/>
      <c r="AB15" s="1229"/>
      <c r="AC15" s="553"/>
      <c r="AD15" s="553"/>
      <c r="AE15" s="553"/>
      <c r="AF15" s="553"/>
      <c r="AG15" s="553"/>
    </row>
    <row r="16" spans="1:33" ht="56.25" customHeight="1">
      <c r="J16" s="450"/>
      <c r="K16" s="450"/>
      <c r="L16" s="1294"/>
      <c r="M16" s="1294"/>
      <c r="N16" s="546"/>
      <c r="O16" s="1335"/>
      <c r="P16" s="1335"/>
      <c r="Q16" s="1335"/>
      <c r="R16" s="504" t="s">
        <v>592</v>
      </c>
      <c r="S16" s="504" t="s">
        <v>593</v>
      </c>
      <c r="T16" s="504" t="s">
        <v>594</v>
      </c>
      <c r="U16" s="504" t="s">
        <v>595</v>
      </c>
      <c r="V16" s="504"/>
      <c r="W16" s="505" t="s">
        <v>273</v>
      </c>
      <c r="X16" s="1336" t="s">
        <v>272</v>
      </c>
      <c r="Y16" s="1336"/>
      <c r="Z16" s="1294"/>
      <c r="AA16" s="1326"/>
      <c r="AB16" s="1229"/>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12">
        <f ca="1">OFFSET(X17,0,-1)+1</f>
        <v>11</v>
      </c>
      <c r="Y17" s="1312"/>
      <c r="Z17" s="456">
        <f ca="1">OFFSET(Z17,0,-2)+1</f>
        <v>12</v>
      </c>
      <c r="AB17" s="456">
        <f ca="1">OFFSET(AB17,0,-2)+1</f>
        <v>13</v>
      </c>
    </row>
    <row r="18" spans="1:33" ht="22.5">
      <c r="A18" s="1313">
        <v>1</v>
      </c>
      <c r="B18" s="999"/>
      <c r="C18" s="999"/>
      <c r="D18" s="999"/>
      <c r="E18" s="1000"/>
      <c r="F18" s="1001"/>
      <c r="G18" s="999"/>
      <c r="H18" s="999"/>
      <c r="I18" s="987"/>
      <c r="J18" s="992"/>
      <c r="K18" s="992"/>
      <c r="L18" s="561">
        <f>mergeValue(A18)</f>
        <v>1</v>
      </c>
      <c r="M18" s="609" t="s">
        <v>19</v>
      </c>
      <c r="N18" s="548"/>
      <c r="O18" s="1325"/>
      <c r="P18" s="1325"/>
      <c r="Q18" s="1325"/>
      <c r="R18" s="1325"/>
      <c r="S18" s="1325"/>
      <c r="T18" s="1325"/>
      <c r="U18" s="1325"/>
      <c r="V18" s="1325"/>
      <c r="W18" s="1325"/>
      <c r="X18" s="1325"/>
      <c r="Y18" s="1325"/>
      <c r="Z18" s="1325"/>
      <c r="AA18" s="1325"/>
      <c r="AB18" s="598" t="s">
        <v>719</v>
      </c>
    </row>
    <row r="19" spans="1:33" ht="22.5">
      <c r="A19" s="1313"/>
      <c r="B19" s="1313">
        <v>1</v>
      </c>
      <c r="C19" s="999"/>
      <c r="D19" s="999"/>
      <c r="E19" s="1001"/>
      <c r="F19" s="1001"/>
      <c r="G19" s="999"/>
      <c r="H19" s="999"/>
      <c r="I19" s="994"/>
      <c r="J19" s="989"/>
      <c r="K19" s="988"/>
      <c r="L19" s="561" t="str">
        <f>mergeValue(A19) &amp;"."&amp; mergeValue(B19)</f>
        <v>1.1</v>
      </c>
      <c r="M19" s="515" t="s">
        <v>15</v>
      </c>
      <c r="N19" s="548"/>
      <c r="O19" s="1325"/>
      <c r="P19" s="1325"/>
      <c r="Q19" s="1325"/>
      <c r="R19" s="1325"/>
      <c r="S19" s="1325"/>
      <c r="T19" s="1325"/>
      <c r="U19" s="1325"/>
      <c r="V19" s="1325"/>
      <c r="W19" s="1325"/>
      <c r="X19" s="1325"/>
      <c r="Y19" s="1325"/>
      <c r="Z19" s="1325"/>
      <c r="AA19" s="1325"/>
      <c r="AB19" s="598" t="s">
        <v>460</v>
      </c>
    </row>
    <row r="20" spans="1:33" ht="22.5">
      <c r="A20" s="1313"/>
      <c r="B20" s="1313"/>
      <c r="C20" s="1313">
        <v>1</v>
      </c>
      <c r="D20" s="999"/>
      <c r="E20" s="1001"/>
      <c r="F20" s="1001"/>
      <c r="G20" s="999"/>
      <c r="H20" s="999"/>
      <c r="I20" s="994"/>
      <c r="J20" s="989"/>
      <c r="K20" s="988"/>
      <c r="L20" s="561" t="str">
        <f>mergeValue(A20) &amp;"."&amp; mergeValue(B20)&amp;"."&amp; mergeValue(C20)</f>
        <v>1.1.1</v>
      </c>
      <c r="M20" s="516" t="s">
        <v>7</v>
      </c>
      <c r="N20" s="548"/>
      <c r="O20" s="1325"/>
      <c r="P20" s="1325"/>
      <c r="Q20" s="1325"/>
      <c r="R20" s="1325"/>
      <c r="S20" s="1325"/>
      <c r="T20" s="1325"/>
      <c r="U20" s="1325"/>
      <c r="V20" s="1325"/>
      <c r="W20" s="1325"/>
      <c r="X20" s="1325"/>
      <c r="Y20" s="1325"/>
      <c r="Z20" s="1325"/>
      <c r="AA20" s="1325"/>
      <c r="AB20" s="598" t="s">
        <v>601</v>
      </c>
    </row>
    <row r="21" spans="1:33" ht="22.5">
      <c r="A21" s="1313"/>
      <c r="B21" s="1313"/>
      <c r="C21" s="1313"/>
      <c r="D21" s="1313">
        <v>1</v>
      </c>
      <c r="E21" s="1001"/>
      <c r="F21" s="1001"/>
      <c r="G21" s="999"/>
      <c r="H21" s="999"/>
      <c r="I21" s="994"/>
      <c r="J21" s="989"/>
      <c r="K21" s="988"/>
      <c r="L21" s="561" t="str">
        <f>mergeValue(A21) &amp;"."&amp; mergeValue(B21)&amp;"."&amp; mergeValue(C21)&amp;"."&amp; mergeValue(D21)</f>
        <v>1.1.1.1</v>
      </c>
      <c r="M21" s="517" t="s">
        <v>21</v>
      </c>
      <c r="N21" s="548"/>
      <c r="O21" s="1325"/>
      <c r="P21" s="1325"/>
      <c r="Q21" s="1325"/>
      <c r="R21" s="1325"/>
      <c r="S21" s="1325"/>
      <c r="T21" s="1325"/>
      <c r="U21" s="1325"/>
      <c r="V21" s="1325"/>
      <c r="W21" s="1325"/>
      <c r="X21" s="1325"/>
      <c r="Y21" s="1325"/>
      <c r="Z21" s="1325"/>
      <c r="AA21" s="1325"/>
      <c r="AB21" s="598" t="s">
        <v>602</v>
      </c>
    </row>
    <row r="22" spans="1:33" hidden="1">
      <c r="A22" s="1313"/>
      <c r="B22" s="1313"/>
      <c r="C22" s="1313"/>
      <c r="D22" s="1313"/>
      <c r="E22" s="1313">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13"/>
      <c r="B23" s="1313"/>
      <c r="C23" s="1313"/>
      <c r="D23" s="1313"/>
      <c r="E23" s="1313"/>
      <c r="F23" s="1313">
        <v>1</v>
      </c>
      <c r="G23" s="999"/>
      <c r="H23" s="999"/>
      <c r="I23" s="1332"/>
      <c r="J23" s="989"/>
      <c r="K23" s="988"/>
      <c r="L23" s="561" t="str">
        <f>mergeValue(A23) &amp;"."&amp; mergeValue(B23)&amp;"."&amp; mergeValue(C23)&amp;"."&amp; mergeValue(D23)&amp;"."&amp; mergeValue(F23)</f>
        <v>1.1.1.1.1</v>
      </c>
      <c r="M23" s="524" t="s">
        <v>9</v>
      </c>
      <c r="N23" s="549"/>
      <c r="O23" s="1316"/>
      <c r="P23" s="1317"/>
      <c r="Q23" s="1317"/>
      <c r="R23" s="1317"/>
      <c r="S23" s="1317"/>
      <c r="T23" s="1317"/>
      <c r="U23" s="1317"/>
      <c r="V23" s="1317"/>
      <c r="W23" s="1317"/>
      <c r="X23" s="1317"/>
      <c r="Y23" s="1317"/>
      <c r="Z23" s="1317"/>
      <c r="AA23" s="1318"/>
      <c r="AB23" s="598" t="s">
        <v>721</v>
      </c>
      <c r="AD23" s="473" t="str">
        <f>strCheckUnique(AE23:AE28)</f>
        <v/>
      </c>
      <c r="AF23" s="473"/>
    </row>
    <row r="24" spans="1:33" ht="56.25">
      <c r="A24" s="1313"/>
      <c r="B24" s="1313"/>
      <c r="C24" s="1313"/>
      <c r="D24" s="1313"/>
      <c r="E24" s="1313"/>
      <c r="F24" s="1313"/>
      <c r="G24" s="1313">
        <v>1</v>
      </c>
      <c r="H24" s="999"/>
      <c r="I24" s="1332"/>
      <c r="J24" s="1333"/>
      <c r="K24" s="995"/>
      <c r="L24" s="561" t="str">
        <f>mergeValue(A24) &amp;"."&amp; mergeValue(B24)&amp;"."&amp; mergeValue(C24)&amp;"."&amp; mergeValue(D24)&amp;"."&amp; mergeValue(F24)&amp;"."&amp; mergeValue(G24)</f>
        <v>1.1.1.1.1.1</v>
      </c>
      <c r="M24" s="1089" t="s">
        <v>614</v>
      </c>
      <c r="N24" s="614"/>
      <c r="O24" s="531"/>
      <c r="P24" s="531"/>
      <c r="Q24" s="531"/>
      <c r="R24" s="462"/>
      <c r="S24" s="1040"/>
      <c r="T24" s="462"/>
      <c r="U24" s="1040"/>
      <c r="V24" s="552" t="str">
        <f>W24 &amp; "-" &amp; Y24</f>
        <v>-</v>
      </c>
      <c r="W24" s="1319"/>
      <c r="X24" s="1309" t="s">
        <v>83</v>
      </c>
      <c r="Y24" s="1319"/>
      <c r="Z24" s="1309" t="s">
        <v>84</v>
      </c>
      <c r="AA24" s="506"/>
      <c r="AB24" s="598" t="s">
        <v>739</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13"/>
      <c r="B25" s="1313"/>
      <c r="C25" s="1313"/>
      <c r="D25" s="1313"/>
      <c r="E25" s="1313"/>
      <c r="F25" s="1313"/>
      <c r="G25" s="1313"/>
      <c r="H25" s="999">
        <v>1</v>
      </c>
      <c r="I25" s="1332"/>
      <c r="J25" s="1333"/>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9"/>
      <c r="X25" s="1309"/>
      <c r="Y25" s="1319"/>
      <c r="Z25" s="1309"/>
      <c r="AA25" s="636"/>
      <c r="AB25" s="1283" t="s">
        <v>740</v>
      </c>
      <c r="AC25" s="469" t="str">
        <f>strCheckDate(O25:AA25)</f>
        <v/>
      </c>
      <c r="AF25" s="473"/>
    </row>
    <row r="26" spans="1:33" hidden="1">
      <c r="A26" s="1313"/>
      <c r="B26" s="1313"/>
      <c r="C26" s="1313"/>
      <c r="D26" s="1313"/>
      <c r="E26" s="1313"/>
      <c r="F26" s="1313"/>
      <c r="G26" s="1313"/>
      <c r="H26" s="999"/>
      <c r="I26" s="1332"/>
      <c r="J26" s="1333"/>
      <c r="K26" s="995"/>
      <c r="L26" s="568"/>
      <c r="M26" s="614"/>
      <c r="N26" s="614"/>
      <c r="O26" s="531"/>
      <c r="P26" s="462"/>
      <c r="Q26" s="462"/>
      <c r="R26" s="462"/>
      <c r="S26" s="462"/>
      <c r="T26" s="462"/>
      <c r="U26" s="528"/>
      <c r="V26" s="552"/>
      <c r="W26" s="1308"/>
      <c r="X26" s="1309"/>
      <c r="Y26" s="1308"/>
      <c r="Z26" s="1309"/>
      <c r="AA26" s="506"/>
      <c r="AB26" s="1284"/>
      <c r="AF26" s="473">
        <f ca="1">OFFSET(AF26,-1,0)</f>
        <v>0</v>
      </c>
    </row>
    <row r="27" spans="1:33" s="444" customFormat="1" ht="15" customHeight="1">
      <c r="A27" s="1313"/>
      <c r="B27" s="1313"/>
      <c r="C27" s="1313"/>
      <c r="D27" s="1313"/>
      <c r="E27" s="1313"/>
      <c r="F27" s="1313"/>
      <c r="G27" s="1313"/>
      <c r="H27" s="999"/>
      <c r="I27" s="1332"/>
      <c r="J27" s="1333"/>
      <c r="K27" s="996"/>
      <c r="L27" s="507"/>
      <c r="M27" s="526" t="s">
        <v>40</v>
      </c>
      <c r="N27" s="520"/>
      <c r="O27" s="514"/>
      <c r="P27" s="514"/>
      <c r="Q27" s="514"/>
      <c r="R27" s="514"/>
      <c r="S27" s="514"/>
      <c r="T27" s="514"/>
      <c r="U27" s="514"/>
      <c r="V27" s="514"/>
      <c r="W27" s="532"/>
      <c r="X27" s="533"/>
      <c r="Y27" s="532"/>
      <c r="Z27" s="520"/>
      <c r="AA27" s="529"/>
      <c r="AB27" s="1285"/>
      <c r="AC27" s="470"/>
      <c r="AD27" s="470"/>
      <c r="AE27" s="470"/>
      <c r="AF27" s="470"/>
      <c r="AG27" s="470"/>
    </row>
    <row r="28" spans="1:33" s="444" customFormat="1" ht="15" customHeight="1">
      <c r="A28" s="1313"/>
      <c r="B28" s="1313"/>
      <c r="C28" s="1313"/>
      <c r="D28" s="1313"/>
      <c r="E28" s="1313"/>
      <c r="F28" s="1313"/>
      <c r="G28" s="999"/>
      <c r="H28" s="999"/>
      <c r="I28" s="1332"/>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13"/>
      <c r="B29" s="1313"/>
      <c r="C29" s="1313"/>
      <c r="D29" s="1313"/>
      <c r="E29" s="1313"/>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13"/>
      <c r="B30" s="1313"/>
      <c r="C30" s="1313"/>
      <c r="D30" s="1313"/>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13"/>
      <c r="B31" s="1313"/>
      <c r="C31" s="1313"/>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13"/>
      <c r="B32" s="1313"/>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13"/>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6" t="s">
        <v>741</v>
      </c>
      <c r="N36" s="1276"/>
      <c r="O36" s="1276"/>
      <c r="P36" s="1276"/>
      <c r="Q36" s="1276"/>
      <c r="R36" s="1276"/>
      <c r="S36" s="1276"/>
      <c r="T36" s="1276"/>
      <c r="U36" s="1276"/>
      <c r="V36" s="1276"/>
      <c r="W36" s="1276"/>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208</v>
      </c>
    </row>
    <row r="2" spans="1:20" ht="22.5">
      <c r="F2" s="1277" t="s">
        <v>471</v>
      </c>
      <c r="G2" s="1278"/>
      <c r="H2" s="1279"/>
      <c r="I2" s="406"/>
    </row>
    <row r="3" spans="1:20" ht="3" customHeight="1"/>
    <row r="4" spans="1:20" s="182" customFormat="1" ht="11.25">
      <c r="A4" s="205"/>
      <c r="B4" s="205"/>
      <c r="C4" s="205"/>
      <c r="D4" s="205"/>
      <c r="F4" s="1229" t="s">
        <v>445</v>
      </c>
      <c r="G4" s="1229"/>
      <c r="H4" s="1229"/>
      <c r="I4" s="1280" t="s">
        <v>446</v>
      </c>
      <c r="J4" s="205"/>
      <c r="K4" s="205"/>
      <c r="L4" s="205"/>
      <c r="M4" s="205"/>
      <c r="N4" s="205"/>
      <c r="O4" s="205"/>
      <c r="P4" s="205"/>
      <c r="Q4" s="205"/>
      <c r="R4" s="205"/>
      <c r="S4" s="205"/>
      <c r="T4" s="205"/>
    </row>
    <row r="5" spans="1:20" s="182" customFormat="1" ht="11.25" customHeight="1">
      <c r="A5" s="205"/>
      <c r="B5" s="205"/>
      <c r="C5" s="205"/>
      <c r="D5" s="205"/>
      <c r="F5" s="298" t="s">
        <v>91</v>
      </c>
      <c r="G5" s="313" t="s">
        <v>448</v>
      </c>
      <c r="H5" s="297" t="s">
        <v>439</v>
      </c>
      <c r="I5" s="1280"/>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472</v>
      </c>
      <c r="H7" s="296" t="str">
        <f>IF(dateCh="","",dateCh)</f>
        <v>29.04.2019</v>
      </c>
      <c r="I7" s="188" t="s">
        <v>473</v>
      </c>
      <c r="J7" s="311"/>
      <c r="K7" s="205"/>
      <c r="L7" s="205"/>
      <c r="M7" s="205"/>
      <c r="N7" s="205"/>
      <c r="O7" s="205"/>
      <c r="P7" s="205"/>
      <c r="Q7" s="205"/>
      <c r="R7" s="205"/>
      <c r="S7" s="205"/>
      <c r="T7" s="205"/>
    </row>
    <row r="8" spans="1:20" s="182" customFormat="1" ht="45">
      <c r="A8" s="1281">
        <v>1</v>
      </c>
      <c r="B8" s="205"/>
      <c r="C8" s="205"/>
      <c r="D8" s="205"/>
      <c r="F8" s="312" t="str">
        <f>"2." &amp;mergeValue(A8)</f>
        <v>2.1</v>
      </c>
      <c r="G8" s="388" t="s">
        <v>474</v>
      </c>
      <c r="H8" s="296"/>
      <c r="I8" s="188" t="s">
        <v>569</v>
      </c>
      <c r="J8" s="311"/>
      <c r="K8" s="205"/>
      <c r="L8" s="205"/>
      <c r="M8" s="205"/>
      <c r="N8" s="205"/>
      <c r="O8" s="205"/>
      <c r="P8" s="205"/>
      <c r="Q8" s="205"/>
      <c r="R8" s="205"/>
      <c r="S8" s="205"/>
      <c r="T8" s="205"/>
    </row>
    <row r="9" spans="1:20" s="182" customFormat="1" ht="22.5">
      <c r="A9" s="1281"/>
      <c r="B9" s="205"/>
      <c r="C9" s="205"/>
      <c r="D9" s="205"/>
      <c r="F9" s="312" t="str">
        <f>"3." &amp;mergeValue(A9)</f>
        <v>3.1</v>
      </c>
      <c r="G9" s="388" t="s">
        <v>475</v>
      </c>
      <c r="H9" s="296"/>
      <c r="I9" s="188" t="s">
        <v>567</v>
      </c>
      <c r="J9" s="311"/>
      <c r="K9" s="205"/>
      <c r="L9" s="205"/>
      <c r="M9" s="205"/>
      <c r="N9" s="205"/>
      <c r="O9" s="205"/>
      <c r="P9" s="205"/>
      <c r="Q9" s="205"/>
      <c r="R9" s="205"/>
      <c r="S9" s="205"/>
      <c r="T9" s="205"/>
    </row>
    <row r="10" spans="1:20" s="182" customFormat="1" ht="22.5">
      <c r="A10" s="1281"/>
      <c r="B10" s="205"/>
      <c r="C10" s="205"/>
      <c r="D10" s="205"/>
      <c r="F10" s="312" t="str">
        <f>"4."&amp;mergeValue(A10)</f>
        <v>4.1</v>
      </c>
      <c r="G10" s="388" t="s">
        <v>476</v>
      </c>
      <c r="H10" s="297" t="s">
        <v>449</v>
      </c>
      <c r="I10" s="188"/>
      <c r="J10" s="311"/>
      <c r="K10" s="205"/>
      <c r="L10" s="205"/>
      <c r="M10" s="205"/>
      <c r="N10" s="205"/>
      <c r="O10" s="205"/>
      <c r="P10" s="205"/>
      <c r="Q10" s="205"/>
      <c r="R10" s="205"/>
      <c r="S10" s="205"/>
      <c r="T10" s="205"/>
    </row>
    <row r="11" spans="1:20" s="182" customFormat="1" ht="18.75">
      <c r="A11" s="1281"/>
      <c r="B11" s="1281">
        <v>1</v>
      </c>
      <c r="C11" s="320"/>
      <c r="D11" s="320"/>
      <c r="F11" s="312" t="str">
        <f>"4."&amp;mergeValue(A11) &amp;"."&amp;mergeValue(B11)</f>
        <v>4.1.1</v>
      </c>
      <c r="G11" s="303" t="s">
        <v>571</v>
      </c>
      <c r="H11" s="296" t="str">
        <f>IF(region_name="","",region_name)</f>
        <v>Ростовская область</v>
      </c>
      <c r="I11" s="188" t="s">
        <v>479</v>
      </c>
      <c r="J11" s="311"/>
      <c r="K11" s="205"/>
      <c r="L11" s="205"/>
      <c r="M11" s="205"/>
      <c r="N11" s="205"/>
      <c r="O11" s="205"/>
      <c r="P11" s="205"/>
      <c r="Q11" s="205"/>
      <c r="R11" s="205"/>
      <c r="S11" s="205"/>
      <c r="T11" s="205"/>
    </row>
    <row r="12" spans="1:20" s="182" customFormat="1" ht="22.5">
      <c r="A12" s="1281"/>
      <c r="B12" s="1281"/>
      <c r="C12" s="1281">
        <v>1</v>
      </c>
      <c r="D12" s="320"/>
      <c r="F12" s="312" t="str">
        <f>"4."&amp;mergeValue(A12) &amp;"."&amp;mergeValue(B12)&amp;"."&amp;mergeValue(C12)</f>
        <v>4.1.1.1</v>
      </c>
      <c r="G12" s="317" t="s">
        <v>477</v>
      </c>
      <c r="H12" s="296"/>
      <c r="I12" s="188" t="s">
        <v>480</v>
      </c>
      <c r="J12" s="311"/>
      <c r="K12" s="205"/>
      <c r="L12" s="205"/>
      <c r="M12" s="205"/>
      <c r="N12" s="205"/>
      <c r="O12" s="205"/>
      <c r="P12" s="205"/>
      <c r="Q12" s="205"/>
      <c r="R12" s="205"/>
      <c r="S12" s="205"/>
      <c r="T12" s="205"/>
    </row>
    <row r="13" spans="1:20" s="182" customFormat="1" ht="39" customHeight="1">
      <c r="A13" s="1281"/>
      <c r="B13" s="1281"/>
      <c r="C13" s="1281"/>
      <c r="D13" s="320">
        <v>1</v>
      </c>
      <c r="F13" s="312" t="str">
        <f>"4."&amp;mergeValue(A13) &amp;"."&amp;mergeValue(B13)&amp;"."&amp;mergeValue(C13)&amp;"."&amp;mergeValue(D13)</f>
        <v>4.1.1.1.1</v>
      </c>
      <c r="G13" s="391" t="s">
        <v>478</v>
      </c>
      <c r="H13" s="296"/>
      <c r="I13" s="1282" t="s">
        <v>570</v>
      </c>
      <c r="J13" s="311"/>
      <c r="K13" s="205"/>
      <c r="L13" s="205"/>
      <c r="M13" s="205"/>
      <c r="N13" s="205"/>
      <c r="O13" s="205"/>
      <c r="P13" s="205"/>
      <c r="Q13" s="205"/>
      <c r="R13" s="205"/>
      <c r="S13" s="205"/>
      <c r="T13" s="205"/>
    </row>
    <row r="14" spans="1:20" s="182" customFormat="1" ht="18.75">
      <c r="A14" s="1281"/>
      <c r="B14" s="1281"/>
      <c r="C14" s="1281"/>
      <c r="D14" s="320"/>
      <c r="F14" s="314"/>
      <c r="G14" s="143" t="s">
        <v>4</v>
      </c>
      <c r="H14" s="319"/>
      <c r="I14" s="1282"/>
      <c r="J14" s="311"/>
      <c r="K14" s="205"/>
      <c r="L14" s="205"/>
      <c r="M14" s="205"/>
      <c r="N14" s="205"/>
      <c r="O14" s="205"/>
      <c r="P14" s="205"/>
      <c r="Q14" s="205"/>
      <c r="R14" s="205"/>
      <c r="S14" s="205"/>
      <c r="T14" s="205"/>
    </row>
    <row r="15" spans="1:20" s="182" customFormat="1" ht="18.75">
      <c r="A15" s="1281"/>
      <c r="B15" s="1281"/>
      <c r="C15" s="320"/>
      <c r="D15" s="320"/>
      <c r="F15" s="314"/>
      <c r="G15" s="142" t="s">
        <v>401</v>
      </c>
      <c r="H15" s="315"/>
      <c r="I15" s="316"/>
      <c r="J15" s="311"/>
      <c r="K15" s="205"/>
      <c r="L15" s="205"/>
      <c r="M15" s="205"/>
      <c r="N15" s="205"/>
      <c r="O15" s="205"/>
      <c r="P15" s="205"/>
      <c r="Q15" s="205"/>
      <c r="R15" s="205"/>
      <c r="S15" s="205"/>
      <c r="T15" s="205"/>
    </row>
    <row r="16" spans="1:20" s="182" customFormat="1" ht="18.75">
      <c r="A16" s="1281"/>
      <c r="B16" s="205"/>
      <c r="C16" s="205"/>
      <c r="D16" s="205"/>
      <c r="F16" s="314"/>
      <c r="G16" s="148" t="s">
        <v>484</v>
      </c>
      <c r="H16" s="315"/>
      <c r="I16" s="316"/>
      <c r="J16" s="311"/>
      <c r="K16" s="205"/>
      <c r="L16" s="205"/>
      <c r="M16" s="205"/>
      <c r="N16" s="205"/>
      <c r="O16" s="205"/>
      <c r="P16" s="205"/>
      <c r="Q16" s="205"/>
      <c r="R16" s="205"/>
      <c r="S16" s="205"/>
      <c r="T16" s="205"/>
    </row>
    <row r="17" spans="1:20" s="182" customFormat="1" ht="18.75">
      <c r="A17" s="205"/>
      <c r="B17" s="205"/>
      <c r="C17" s="205"/>
      <c r="D17" s="205"/>
      <c r="F17" s="314"/>
      <c r="G17" s="158" t="s">
        <v>483</v>
      </c>
      <c r="H17" s="315"/>
      <c r="I17" s="316"/>
      <c r="J17" s="311"/>
      <c r="K17" s="205"/>
      <c r="L17" s="205"/>
      <c r="M17" s="205"/>
      <c r="N17" s="205"/>
      <c r="O17" s="205"/>
      <c r="P17" s="205"/>
      <c r="Q17" s="205"/>
      <c r="R17" s="205"/>
      <c r="S17" s="205"/>
      <c r="T17" s="205"/>
    </row>
    <row r="18" spans="1:20" s="305" customFormat="1" ht="3" customHeight="1">
      <c r="A18" s="306"/>
      <c r="B18" s="306"/>
      <c r="C18" s="306"/>
      <c r="D18" s="306"/>
      <c r="F18" s="304"/>
      <c r="G18" s="389"/>
      <c r="H18" s="390"/>
      <c r="I18" s="217"/>
      <c r="J18" s="306"/>
      <c r="K18" s="306"/>
      <c r="L18" s="306"/>
      <c r="M18" s="306"/>
      <c r="N18" s="306"/>
      <c r="O18" s="306"/>
      <c r="P18" s="306"/>
      <c r="Q18" s="306"/>
      <c r="R18" s="306"/>
      <c r="S18" s="306"/>
      <c r="T18" s="306"/>
    </row>
    <row r="19" spans="1:20" s="305" customFormat="1" ht="15" customHeight="1">
      <c r="A19" s="306"/>
      <c r="B19" s="306"/>
      <c r="C19" s="306"/>
      <c r="D19" s="306"/>
      <c r="F19" s="304"/>
      <c r="G19" s="1276" t="s">
        <v>572</v>
      </c>
      <c r="H19" s="1276"/>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10" t="s">
        <v>746</v>
      </c>
      <c r="M5" s="1310"/>
      <c r="N5" s="1310"/>
      <c r="O5" s="1310"/>
      <c r="P5" s="1310"/>
      <c r="Q5" s="1310"/>
      <c r="R5" s="1310"/>
      <c r="S5" s="1310"/>
      <c r="T5" s="1310"/>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37" s="460" customFormat="1" ht="18.75">
      <c r="A8" s="474"/>
      <c r="B8" s="474"/>
      <c r="C8" s="474"/>
      <c r="D8" s="474"/>
      <c r="E8" s="474"/>
      <c r="F8" s="474"/>
      <c r="G8" s="474"/>
      <c r="H8" s="474"/>
      <c r="L8" s="468"/>
      <c r="M8" s="1159" t="str">
        <f>"Дата подачи заявления об "&amp;IF(datePr_ch="","утверждении","изменении") &amp; " тарифов"</f>
        <v>Дата подачи заявления об утверждении тарифов</v>
      </c>
      <c r="N8" s="1287" t="str">
        <f>IF(datePr_ch="",IF(datePr="","",datePr),datePr_ch)</f>
        <v>25.04.2019</v>
      </c>
      <c r="O8" s="1287"/>
      <c r="P8" s="1287"/>
      <c r="Q8" s="1287"/>
      <c r="R8" s="1287"/>
      <c r="S8" s="1287"/>
      <c r="T8" s="1287"/>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9" t="str">
        <f>"Номер подачи заявления об "&amp;IF(numberPr_ch="","утверждении","изменении") &amp; " тарифов"</f>
        <v>Номер подачи заявления об утверждении тарифов</v>
      </c>
      <c r="N9" s="1287" t="str">
        <f>IF(numberPr_ch="",IF(numberPr="","",numberPr),numberPr_ch)</f>
        <v>40/1.02-738</v>
      </c>
      <c r="O9" s="1287"/>
      <c r="P9" s="1287"/>
      <c r="Q9" s="1287"/>
      <c r="R9" s="1287"/>
      <c r="S9" s="1287"/>
      <c r="T9" s="1287"/>
      <c r="U9" s="634"/>
      <c r="V9" s="538"/>
      <c r="W9" s="538"/>
      <c r="X9" s="538"/>
      <c r="Y9" s="538"/>
      <c r="Z9" s="538"/>
      <c r="AA9" s="538"/>
      <c r="AH9" s="474"/>
      <c r="AI9" s="474"/>
      <c r="AJ9" s="474"/>
      <c r="AK9" s="474"/>
    </row>
    <row r="10" spans="1:37"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636</v>
      </c>
      <c r="AA11" s="733" t="s">
        <v>637</v>
      </c>
      <c r="AH11" s="735"/>
      <c r="AI11" s="735"/>
      <c r="AJ11" s="735"/>
      <c r="AK11" s="735"/>
    </row>
    <row r="12" spans="1:37" s="460" customFormat="1" ht="11.25" hidden="1">
      <c r="A12" s="474"/>
      <c r="B12" s="474"/>
      <c r="C12" s="474"/>
      <c r="D12" s="474"/>
      <c r="E12" s="474"/>
      <c r="F12" s="474"/>
      <c r="G12" s="474"/>
      <c r="H12" s="474"/>
      <c r="L12" s="1311"/>
      <c r="M12" s="1311"/>
      <c r="N12" s="535"/>
      <c r="O12" s="1331"/>
      <c r="P12" s="1331"/>
      <c r="Q12" s="1331"/>
      <c r="R12" s="1331"/>
      <c r="S12" s="1331"/>
      <c r="T12" s="1331"/>
      <c r="U12" s="455"/>
      <c r="AE12" s="472" t="s">
        <v>371</v>
      </c>
      <c r="AH12" s="474"/>
      <c r="AI12" s="474"/>
      <c r="AJ12" s="474"/>
      <c r="AK12" s="474"/>
    </row>
    <row r="13" spans="1:37">
      <c r="J13" s="450"/>
      <c r="K13" s="450"/>
      <c r="L13" s="446"/>
      <c r="M13" s="446"/>
      <c r="N13" s="446"/>
      <c r="O13" s="1327"/>
      <c r="P13" s="1327"/>
      <c r="Q13" s="1327"/>
      <c r="R13" s="1327"/>
      <c r="S13" s="1327"/>
      <c r="T13" s="1327"/>
      <c r="U13" s="567"/>
      <c r="Z13" s="1327"/>
      <c r="AA13" s="1327"/>
      <c r="AB13" s="1327"/>
      <c r="AC13" s="1327"/>
      <c r="AD13" s="1327"/>
      <c r="AE13" s="1327"/>
    </row>
    <row r="14" spans="1:37">
      <c r="J14" s="450"/>
      <c r="K14" s="450"/>
      <c r="L14" s="1229" t="s">
        <v>445</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446</v>
      </c>
    </row>
    <row r="15" spans="1:37" ht="14.25" customHeight="1">
      <c r="J15" s="450"/>
      <c r="K15" s="450"/>
      <c r="L15" s="1294" t="s">
        <v>91</v>
      </c>
      <c r="M15" s="1294" t="s">
        <v>619</v>
      </c>
      <c r="N15" s="1345" t="s">
        <v>598</v>
      </c>
      <c r="O15" s="1345"/>
      <c r="P15" s="1345"/>
      <c r="Q15" s="1345"/>
      <c r="R15" s="1345" t="s">
        <v>599</v>
      </c>
      <c r="S15" s="1345"/>
      <c r="T15" s="1345"/>
      <c r="U15" s="1345"/>
      <c r="V15" s="1345" t="s">
        <v>600</v>
      </c>
      <c r="W15" s="1345"/>
      <c r="X15" s="1345"/>
      <c r="Y15" s="1345"/>
      <c r="Z15" s="1294" t="s">
        <v>605</v>
      </c>
      <c r="AA15" s="1294"/>
      <c r="AB15" s="1294"/>
      <c r="AC15" s="1294"/>
      <c r="AD15" s="1294"/>
      <c r="AE15" s="1294" t="s">
        <v>339</v>
      </c>
      <c r="AF15" s="1326" t="s">
        <v>274</v>
      </c>
      <c r="AG15" s="1229"/>
    </row>
    <row r="16" spans="1:37" s="492" customFormat="1" ht="27.75" customHeight="1">
      <c r="A16" s="553"/>
      <c r="B16" s="553"/>
      <c r="C16" s="553"/>
      <c r="D16" s="553"/>
      <c r="E16" s="553"/>
      <c r="F16" s="553"/>
      <c r="G16" s="559"/>
      <c r="H16" s="559"/>
      <c r="I16" s="500"/>
      <c r="J16" s="498"/>
      <c r="K16" s="498"/>
      <c r="L16" s="1294"/>
      <c r="M16" s="1294"/>
      <c r="N16" s="1345"/>
      <c r="O16" s="1345"/>
      <c r="P16" s="1345"/>
      <c r="Q16" s="1345"/>
      <c r="R16" s="1345"/>
      <c r="S16" s="1345"/>
      <c r="T16" s="1345"/>
      <c r="U16" s="1345"/>
      <c r="V16" s="1345"/>
      <c r="W16" s="1345"/>
      <c r="X16" s="1345"/>
      <c r="Y16" s="1345"/>
      <c r="Z16" s="1229" t="s">
        <v>622</v>
      </c>
      <c r="AA16" s="1229"/>
      <c r="AB16" s="1229" t="s">
        <v>616</v>
      </c>
      <c r="AC16" s="1229"/>
      <c r="AD16" s="1229"/>
      <c r="AE16" s="1294"/>
      <c r="AF16" s="1326"/>
      <c r="AG16" s="1229"/>
      <c r="AH16" s="553"/>
      <c r="AI16" s="553"/>
      <c r="AJ16" s="553"/>
      <c r="AK16" s="553"/>
    </row>
    <row r="17" spans="1:37" ht="14.25" customHeight="1">
      <c r="J17" s="450"/>
      <c r="K17" s="450"/>
      <c r="L17" s="1294"/>
      <c r="M17" s="1294"/>
      <c r="N17" s="1345"/>
      <c r="O17" s="1345"/>
      <c r="P17" s="1345"/>
      <c r="Q17" s="1345"/>
      <c r="R17" s="1345"/>
      <c r="S17" s="1345"/>
      <c r="T17" s="1345"/>
      <c r="U17" s="1345"/>
      <c r="V17" s="1345"/>
      <c r="W17" s="1345"/>
      <c r="X17" s="1345"/>
      <c r="Y17" s="1345"/>
      <c r="Z17" s="503" t="s">
        <v>620</v>
      </c>
      <c r="AA17" s="503" t="s">
        <v>621</v>
      </c>
      <c r="AB17" s="505" t="s">
        <v>273</v>
      </c>
      <c r="AC17" s="1336" t="s">
        <v>272</v>
      </c>
      <c r="AD17" s="1336"/>
      <c r="AE17" s="1294"/>
      <c r="AF17" s="1326"/>
      <c r="AG17" s="1229"/>
    </row>
    <row r="18" spans="1:37">
      <c r="J18" s="450"/>
      <c r="K18" s="458">
        <v>1</v>
      </c>
      <c r="L18" s="447" t="s">
        <v>92</v>
      </c>
      <c r="M18" s="447" t="s">
        <v>48</v>
      </c>
      <c r="N18" s="1346">
        <f ca="1">OFFSET(N18,0,-1)+1</f>
        <v>3</v>
      </c>
      <c r="O18" s="1346"/>
      <c r="P18" s="1346"/>
      <c r="Q18" s="1346"/>
      <c r="R18" s="1346">
        <f ca="1">OFFSET(N18,0,0)+1</f>
        <v>4</v>
      </c>
      <c r="S18" s="1346"/>
      <c r="T18" s="1346"/>
      <c r="U18" s="1346"/>
      <c r="V18" s="639"/>
      <c r="W18" s="639"/>
      <c r="X18" s="639"/>
      <c r="Y18" s="640">
        <f ca="1">OFFSET(R18,0,0)+1</f>
        <v>5</v>
      </c>
      <c r="Z18" s="456">
        <f ca="1">OFFSET(Z18,0,-1)+1</f>
        <v>6</v>
      </c>
      <c r="AA18" s="456">
        <f ca="1">OFFSET(AA18,0,-1)+1</f>
        <v>7</v>
      </c>
      <c r="AB18" s="456">
        <f ca="1">OFFSET(AB18,0,-1)+1</f>
        <v>8</v>
      </c>
      <c r="AC18" s="1346">
        <f ca="1">OFFSET(AC18,0,-1)+1</f>
        <v>9</v>
      </c>
      <c r="AD18" s="1346"/>
      <c r="AE18" s="456">
        <f ca="1">OFFSET(AE18,0,-2)+1</f>
        <v>10</v>
      </c>
      <c r="AF18" s="492"/>
      <c r="AG18" s="456">
        <f ca="1">OFFSET(AG18,0,-2)+1</f>
        <v>11</v>
      </c>
    </row>
    <row r="19" spans="1:37" ht="22.5">
      <c r="A19" s="1313">
        <v>1</v>
      </c>
      <c r="B19" s="962"/>
      <c r="C19" s="962"/>
      <c r="D19" s="962"/>
      <c r="E19" s="962"/>
      <c r="F19" s="955"/>
      <c r="G19" s="961"/>
      <c r="H19" s="961"/>
      <c r="I19" s="943"/>
      <c r="J19" s="942"/>
      <c r="K19" s="942"/>
      <c r="L19" s="561">
        <f>mergeValue(A19)</f>
        <v>1</v>
      </c>
      <c r="M19" s="609" t="s">
        <v>19</v>
      </c>
      <c r="N19" s="1347"/>
      <c r="O19" s="1347"/>
      <c r="P19" s="1347"/>
      <c r="Q19" s="1347"/>
      <c r="R19" s="1347"/>
      <c r="S19" s="1347"/>
      <c r="T19" s="1347"/>
      <c r="U19" s="1347"/>
      <c r="V19" s="1347"/>
      <c r="W19" s="1347"/>
      <c r="X19" s="1347"/>
      <c r="Y19" s="1347"/>
      <c r="Z19" s="1347"/>
      <c r="AA19" s="1347"/>
      <c r="AB19" s="1347"/>
      <c r="AC19" s="1347"/>
      <c r="AD19" s="1347"/>
      <c r="AE19" s="1347"/>
      <c r="AF19" s="1347"/>
      <c r="AG19" s="549" t="s">
        <v>719</v>
      </c>
    </row>
    <row r="20" spans="1:37" ht="22.5">
      <c r="A20" s="1313"/>
      <c r="B20" s="1313">
        <v>1</v>
      </c>
      <c r="C20" s="962"/>
      <c r="D20" s="962"/>
      <c r="E20" s="962"/>
      <c r="F20" s="955"/>
      <c r="G20" s="964"/>
      <c r="H20" s="965"/>
      <c r="I20" s="944"/>
      <c r="J20" s="939"/>
      <c r="K20" s="937"/>
      <c r="L20" s="561" t="str">
        <f>mergeValue(A20) &amp;"."&amp; mergeValue(B20)</f>
        <v>1.1</v>
      </c>
      <c r="M20" s="515" t="s">
        <v>15</v>
      </c>
      <c r="N20" s="1348"/>
      <c r="O20" s="1348"/>
      <c r="P20" s="1348"/>
      <c r="Q20" s="1348"/>
      <c r="R20" s="1348"/>
      <c r="S20" s="1348"/>
      <c r="T20" s="1348"/>
      <c r="U20" s="1348"/>
      <c r="V20" s="1348"/>
      <c r="W20" s="1348"/>
      <c r="X20" s="1348"/>
      <c r="Y20" s="1348"/>
      <c r="Z20" s="1348"/>
      <c r="AA20" s="1348"/>
      <c r="AB20" s="1348"/>
      <c r="AC20" s="1348"/>
      <c r="AD20" s="1348"/>
      <c r="AE20" s="1348"/>
      <c r="AF20" s="1348"/>
      <c r="AG20" s="549" t="s">
        <v>460</v>
      </c>
    </row>
    <row r="21" spans="1:37" ht="22.5">
      <c r="A21" s="1313"/>
      <c r="B21" s="1313"/>
      <c r="C21" s="1313">
        <v>1</v>
      </c>
      <c r="D21" s="962"/>
      <c r="E21" s="962"/>
      <c r="F21" s="955"/>
      <c r="G21" s="964"/>
      <c r="H21" s="965"/>
      <c r="I21" s="944"/>
      <c r="J21" s="939"/>
      <c r="K21" s="937"/>
      <c r="L21" s="561" t="str">
        <f>mergeValue(A21) &amp;"."&amp; mergeValue(B21)&amp;"."&amp; mergeValue(C21)</f>
        <v>1.1.1</v>
      </c>
      <c r="M21" s="516" t="s">
        <v>7</v>
      </c>
      <c r="N21" s="1348"/>
      <c r="O21" s="1348"/>
      <c r="P21" s="1348"/>
      <c r="Q21" s="1348"/>
      <c r="R21" s="1348"/>
      <c r="S21" s="1348"/>
      <c r="T21" s="1348"/>
      <c r="U21" s="1348"/>
      <c r="V21" s="1348"/>
      <c r="W21" s="1348"/>
      <c r="X21" s="1348"/>
      <c r="Y21" s="1348"/>
      <c r="Z21" s="1348"/>
      <c r="AA21" s="1348"/>
      <c r="AB21" s="1348"/>
      <c r="AC21" s="1348"/>
      <c r="AD21" s="1348"/>
      <c r="AE21" s="1348"/>
      <c r="AF21" s="1348"/>
      <c r="AG21" s="549" t="s">
        <v>601</v>
      </c>
    </row>
    <row r="22" spans="1:37" ht="15" customHeight="1">
      <c r="A22" s="1313"/>
      <c r="B22" s="1313"/>
      <c r="C22" s="1313"/>
      <c r="D22" s="1313">
        <v>1</v>
      </c>
      <c r="E22" s="962"/>
      <c r="F22" s="955"/>
      <c r="G22" s="964"/>
      <c r="H22" s="965"/>
      <c r="I22" s="944"/>
      <c r="J22" s="939"/>
      <c r="K22" s="937"/>
      <c r="L22" s="561" t="str">
        <f>mergeValue(A22) &amp;"."&amp; mergeValue(B22)&amp;"."&amp; mergeValue(C22)&amp;"."&amp; mergeValue(D22)</f>
        <v>1.1.1.1</v>
      </c>
      <c r="M22" s="517" t="s">
        <v>21</v>
      </c>
      <c r="N22" s="1348"/>
      <c r="O22" s="1348"/>
      <c r="P22" s="1348"/>
      <c r="Q22" s="1348"/>
      <c r="R22" s="1348"/>
      <c r="S22" s="1348"/>
      <c r="T22" s="1348"/>
      <c r="U22" s="1348"/>
      <c r="V22" s="1348"/>
      <c r="W22" s="1348"/>
      <c r="X22" s="1348"/>
      <c r="Y22" s="1348"/>
      <c r="Z22" s="1348"/>
      <c r="AA22" s="1348"/>
      <c r="AB22" s="1348"/>
      <c r="AC22" s="1348"/>
      <c r="AD22" s="1348"/>
      <c r="AE22" s="1348"/>
      <c r="AF22" s="1348"/>
      <c r="AG22" s="549" t="s">
        <v>624</v>
      </c>
    </row>
    <row r="23" spans="1:37" ht="20.100000000000001" customHeight="1">
      <c r="A23" s="1313"/>
      <c r="B23" s="1313"/>
      <c r="C23" s="1313"/>
      <c r="D23" s="1313"/>
      <c r="E23" s="1313">
        <v>1</v>
      </c>
      <c r="F23" s="955"/>
      <c r="G23" s="964"/>
      <c r="H23" s="965"/>
      <c r="I23" s="966"/>
      <c r="J23" s="956"/>
      <c r="K23" s="1228"/>
      <c r="L23" s="1349" t="str">
        <f>mergeValue(A23) &amp;"."&amp; mergeValue(B23)&amp;"."&amp; mergeValue(C23)&amp;"."&amp; mergeValue(D23)&amp;"."&amp; mergeValue(E23)</f>
        <v>1.1.1.1.1</v>
      </c>
      <c r="M23" s="1350"/>
      <c r="N23" s="1309" t="s">
        <v>84</v>
      </c>
      <c r="O23" s="1344"/>
      <c r="P23" s="1340">
        <v>1</v>
      </c>
      <c r="Q23" s="1341"/>
      <c r="R23" s="1309" t="s">
        <v>84</v>
      </c>
      <c r="S23" s="1344"/>
      <c r="T23" s="1340">
        <v>1</v>
      </c>
      <c r="U23" s="1341"/>
      <c r="V23" s="1309" t="s">
        <v>84</v>
      </c>
      <c r="W23" s="530"/>
      <c r="X23" s="508">
        <v>1</v>
      </c>
      <c r="Y23" s="1041"/>
      <c r="Z23" s="637"/>
      <c r="AA23" s="637"/>
      <c r="AB23" s="1319"/>
      <c r="AC23" s="1309" t="s">
        <v>83</v>
      </c>
      <c r="AD23" s="1319"/>
      <c r="AE23" s="1309" t="s">
        <v>84</v>
      </c>
      <c r="AF23" s="546"/>
      <c r="AG23" s="1337" t="s">
        <v>623</v>
      </c>
      <c r="AH23" s="469" t="str">
        <f>strCheckDate(Z24:AF24)</f>
        <v/>
      </c>
      <c r="AI23" s="473" t="str">
        <f>IF(AND(COUNTIF(AJ18:AJ27,AJ23)&gt;1,AJ23&lt;&gt;""),"ErrUnique:HasDoubleConn","")</f>
        <v/>
      </c>
      <c r="AJ23" s="473"/>
      <c r="AK23" s="473"/>
    </row>
    <row r="24" spans="1:37" ht="20.100000000000001" customHeight="1">
      <c r="A24" s="1313"/>
      <c r="B24" s="1313"/>
      <c r="C24" s="1313"/>
      <c r="D24" s="1313"/>
      <c r="E24" s="1313"/>
      <c r="F24" s="955"/>
      <c r="G24" s="964"/>
      <c r="H24" s="965"/>
      <c r="I24" s="966"/>
      <c r="J24" s="956"/>
      <c r="K24" s="1228"/>
      <c r="L24" s="1349"/>
      <c r="M24" s="1350"/>
      <c r="N24" s="1309"/>
      <c r="O24" s="1344"/>
      <c r="P24" s="1340"/>
      <c r="Q24" s="1342"/>
      <c r="R24" s="1309"/>
      <c r="S24" s="1344"/>
      <c r="T24" s="1340"/>
      <c r="U24" s="1343"/>
      <c r="V24" s="1309"/>
      <c r="W24" s="569"/>
      <c r="X24" s="534"/>
      <c r="Y24" s="534"/>
      <c r="Z24" s="540"/>
      <c r="AA24" s="571" t="str">
        <f>AB23 &amp; "-" &amp; AD23</f>
        <v>-</v>
      </c>
      <c r="AB24" s="1308"/>
      <c r="AC24" s="1309"/>
      <c r="AD24" s="1308"/>
      <c r="AE24" s="1309"/>
      <c r="AF24" s="638"/>
      <c r="AG24" s="1338"/>
      <c r="AI24" s="473"/>
      <c r="AJ24" s="473"/>
      <c r="AK24" s="473"/>
    </row>
    <row r="25" spans="1:37" ht="20.100000000000001" customHeight="1">
      <c r="A25" s="1313"/>
      <c r="B25" s="1313"/>
      <c r="C25" s="1313"/>
      <c r="D25" s="1313"/>
      <c r="E25" s="1313"/>
      <c r="F25" s="955"/>
      <c r="G25" s="964"/>
      <c r="H25" s="965"/>
      <c r="I25" s="966"/>
      <c r="J25" s="956"/>
      <c r="K25" s="1228"/>
      <c r="L25" s="1349"/>
      <c r="M25" s="1350"/>
      <c r="N25" s="1309"/>
      <c r="O25" s="1344"/>
      <c r="P25" s="1340"/>
      <c r="Q25" s="1343"/>
      <c r="R25" s="1309"/>
      <c r="S25" s="570"/>
      <c r="T25" s="527"/>
      <c r="U25" s="534"/>
      <c r="V25" s="539"/>
      <c r="W25" s="539"/>
      <c r="X25" s="539"/>
      <c r="Y25" s="539"/>
      <c r="Z25" s="540"/>
      <c r="AA25" s="540"/>
      <c r="AB25" s="541"/>
      <c r="AC25" s="533"/>
      <c r="AD25" s="533"/>
      <c r="AE25" s="541"/>
      <c r="AF25" s="533"/>
      <c r="AG25" s="1338"/>
      <c r="AI25" s="473"/>
      <c r="AJ25" s="473"/>
      <c r="AK25" s="473"/>
    </row>
    <row r="26" spans="1:37" ht="20.100000000000001" customHeight="1">
      <c r="A26" s="1313"/>
      <c r="B26" s="1313"/>
      <c r="C26" s="1313"/>
      <c r="D26" s="1313"/>
      <c r="E26" s="1313"/>
      <c r="F26" s="955"/>
      <c r="G26" s="964"/>
      <c r="H26" s="965"/>
      <c r="I26" s="966"/>
      <c r="J26" s="956"/>
      <c r="K26" s="1228"/>
      <c r="L26" s="1349"/>
      <c r="M26" s="1350"/>
      <c r="N26" s="1309"/>
      <c r="O26" s="542"/>
      <c r="P26" s="544"/>
      <c r="Q26" s="543"/>
      <c r="R26" s="539"/>
      <c r="S26" s="539"/>
      <c r="T26" s="539"/>
      <c r="U26" s="539"/>
      <c r="V26" s="539"/>
      <c r="W26" s="539"/>
      <c r="X26" s="539"/>
      <c r="Y26" s="539"/>
      <c r="Z26" s="540"/>
      <c r="AA26" s="540"/>
      <c r="AB26" s="541"/>
      <c r="AC26" s="533"/>
      <c r="AD26" s="533"/>
      <c r="AE26" s="541"/>
      <c r="AF26" s="533"/>
      <c r="AG26" s="1338"/>
      <c r="AI26" s="473"/>
      <c r="AJ26" s="473"/>
      <c r="AK26" s="473"/>
    </row>
    <row r="27" spans="1:37" s="444" customFormat="1" ht="15" customHeight="1">
      <c r="A27" s="1313"/>
      <c r="B27" s="1313"/>
      <c r="C27" s="1313"/>
      <c r="D27" s="1313"/>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9"/>
      <c r="AH27" s="470"/>
      <c r="AI27" s="470"/>
      <c r="AJ27" s="204"/>
      <c r="AK27" s="204"/>
    </row>
    <row r="28" spans="1:37" s="444" customFormat="1" ht="15" customHeight="1">
      <c r="A28" s="1313"/>
      <c r="B28" s="1313"/>
      <c r="C28" s="1313"/>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4"/>
      <c r="AK28" s="204"/>
    </row>
    <row r="29" spans="1:37" s="444" customFormat="1" ht="15" customHeight="1">
      <c r="A29" s="1313"/>
      <c r="B29" s="1313"/>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13"/>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6" t="s">
        <v>748</v>
      </c>
      <c r="N33" s="1276"/>
      <c r="O33" s="1276"/>
      <c r="P33" s="1276"/>
      <c r="Q33" s="1276"/>
      <c r="R33" s="1276"/>
      <c r="S33" s="1276"/>
      <c r="T33" s="1276"/>
      <c r="U33" s="1276"/>
      <c r="V33" s="1276"/>
      <c r="W33" s="1276"/>
      <c r="X33" s="1276"/>
      <c r="Y33" s="1276"/>
      <c r="Z33" s="1276"/>
      <c r="AA33" s="1276"/>
      <c r="AB33" s="1276"/>
      <c r="AC33" s="1276"/>
      <c r="AD33" s="1276"/>
      <c r="AE33" s="1276"/>
      <c r="AF33" s="1276"/>
      <c r="AG33" s="1276"/>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207</v>
      </c>
    </row>
    <row r="2" spans="1:20" ht="22.5">
      <c r="F2" s="1277" t="s">
        <v>471</v>
      </c>
      <c r="G2" s="1278"/>
      <c r="H2" s="1279"/>
      <c r="I2" s="406"/>
    </row>
    <row r="3" spans="1:20" ht="3" customHeight="1"/>
    <row r="4" spans="1:20" s="182" customFormat="1" ht="11.25">
      <c r="A4" s="205"/>
      <c r="B4" s="205"/>
      <c r="C4" s="205"/>
      <c r="D4" s="205"/>
      <c r="F4" s="1229" t="s">
        <v>445</v>
      </c>
      <c r="G4" s="1229"/>
      <c r="H4" s="1229"/>
      <c r="I4" s="1280" t="s">
        <v>446</v>
      </c>
      <c r="J4" s="205"/>
      <c r="K4" s="205"/>
      <c r="L4" s="205"/>
      <c r="M4" s="205"/>
      <c r="N4" s="205"/>
      <c r="O4" s="205"/>
      <c r="P4" s="205"/>
      <c r="Q4" s="205"/>
      <c r="R4" s="205"/>
      <c r="S4" s="205"/>
      <c r="T4" s="205"/>
    </row>
    <row r="5" spans="1:20" s="182" customFormat="1" ht="11.25" customHeight="1">
      <c r="A5" s="205"/>
      <c r="B5" s="205"/>
      <c r="C5" s="205"/>
      <c r="D5" s="205"/>
      <c r="F5" s="298" t="s">
        <v>91</v>
      </c>
      <c r="G5" s="313" t="s">
        <v>448</v>
      </c>
      <c r="H5" s="297" t="s">
        <v>439</v>
      </c>
      <c r="I5" s="1280"/>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472</v>
      </c>
      <c r="H7" s="296" t="str">
        <f>IF(dateCh="","",dateCh)</f>
        <v>29.04.2019</v>
      </c>
      <c r="I7" s="188" t="s">
        <v>473</v>
      </c>
      <c r="J7" s="311"/>
      <c r="K7" s="205"/>
      <c r="L7" s="205"/>
      <c r="M7" s="205"/>
      <c r="N7" s="205"/>
      <c r="O7" s="205"/>
      <c r="P7" s="205"/>
      <c r="Q7" s="205"/>
      <c r="R7" s="205"/>
      <c r="S7" s="205"/>
      <c r="T7" s="205"/>
    </row>
    <row r="8" spans="1:20" s="182" customFormat="1" ht="45">
      <c r="A8" s="1281">
        <v>1</v>
      </c>
      <c r="B8" s="205"/>
      <c r="C8" s="205"/>
      <c r="D8" s="205"/>
      <c r="F8" s="312" t="str">
        <f>"2." &amp;mergeValue(A8)</f>
        <v>2.1</v>
      </c>
      <c r="G8" s="388" t="s">
        <v>474</v>
      </c>
      <c r="H8" s="296"/>
      <c r="I8" s="188" t="s">
        <v>569</v>
      </c>
      <c r="J8" s="311"/>
      <c r="K8" s="205"/>
      <c r="L8" s="205"/>
      <c r="M8" s="205"/>
      <c r="N8" s="205"/>
      <c r="O8" s="205"/>
      <c r="P8" s="205"/>
      <c r="Q8" s="205"/>
      <c r="R8" s="205"/>
      <c r="S8" s="205"/>
      <c r="T8" s="205"/>
    </row>
    <row r="9" spans="1:20" s="182" customFormat="1" ht="22.5">
      <c r="A9" s="1281"/>
      <c r="B9" s="205"/>
      <c r="C9" s="205"/>
      <c r="D9" s="205"/>
      <c r="F9" s="312" t="str">
        <f>"3." &amp;mergeValue(A9)</f>
        <v>3.1</v>
      </c>
      <c r="G9" s="388" t="s">
        <v>475</v>
      </c>
      <c r="H9" s="296"/>
      <c r="I9" s="188" t="s">
        <v>567</v>
      </c>
      <c r="J9" s="311"/>
      <c r="K9" s="205"/>
      <c r="L9" s="205"/>
      <c r="M9" s="205"/>
      <c r="N9" s="205"/>
      <c r="O9" s="205"/>
      <c r="P9" s="205"/>
      <c r="Q9" s="205"/>
      <c r="R9" s="205"/>
      <c r="S9" s="205"/>
      <c r="T9" s="205"/>
    </row>
    <row r="10" spans="1:20" s="182" customFormat="1" ht="22.5">
      <c r="A10" s="1281"/>
      <c r="B10" s="205"/>
      <c r="C10" s="205"/>
      <c r="D10" s="205"/>
      <c r="F10" s="312" t="str">
        <f>"4."&amp;mergeValue(A10)</f>
        <v>4.1</v>
      </c>
      <c r="G10" s="388" t="s">
        <v>476</v>
      </c>
      <c r="H10" s="297" t="s">
        <v>449</v>
      </c>
      <c r="I10" s="188"/>
      <c r="J10" s="311"/>
      <c r="K10" s="205"/>
      <c r="L10" s="205"/>
      <c r="M10" s="205"/>
      <c r="N10" s="205"/>
      <c r="O10" s="205"/>
      <c r="P10" s="205"/>
      <c r="Q10" s="205"/>
      <c r="R10" s="205"/>
      <c r="S10" s="205"/>
      <c r="T10" s="205"/>
    </row>
    <row r="11" spans="1:20" s="182" customFormat="1" ht="18.75">
      <c r="A11" s="1281"/>
      <c r="B11" s="1281">
        <v>1</v>
      </c>
      <c r="C11" s="320"/>
      <c r="D11" s="320"/>
      <c r="F11" s="312" t="str">
        <f>"4."&amp;mergeValue(A11) &amp;"."&amp;mergeValue(B11)</f>
        <v>4.1.1</v>
      </c>
      <c r="G11" s="303" t="s">
        <v>571</v>
      </c>
      <c r="H11" s="296" t="str">
        <f>IF(region_name="","",region_name)</f>
        <v>Ростовская область</v>
      </c>
      <c r="I11" s="188" t="s">
        <v>479</v>
      </c>
      <c r="J11" s="311"/>
      <c r="K11" s="205"/>
      <c r="L11" s="205"/>
      <c r="M11" s="205"/>
      <c r="N11" s="205"/>
      <c r="O11" s="205"/>
      <c r="P11" s="205"/>
      <c r="Q11" s="205"/>
      <c r="R11" s="205"/>
      <c r="S11" s="205"/>
      <c r="T11" s="205"/>
    </row>
    <row r="12" spans="1:20" s="182" customFormat="1" ht="22.5">
      <c r="A12" s="1281"/>
      <c r="B12" s="1281"/>
      <c r="C12" s="1281">
        <v>1</v>
      </c>
      <c r="D12" s="320"/>
      <c r="F12" s="312" t="str">
        <f>"4."&amp;mergeValue(A12) &amp;"."&amp;mergeValue(B12)&amp;"."&amp;mergeValue(C12)</f>
        <v>4.1.1.1</v>
      </c>
      <c r="G12" s="317" t="s">
        <v>477</v>
      </c>
      <c r="H12" s="296"/>
      <c r="I12" s="188" t="s">
        <v>480</v>
      </c>
      <c r="J12" s="311"/>
      <c r="K12" s="205"/>
      <c r="L12" s="205"/>
      <c r="M12" s="205"/>
      <c r="N12" s="205"/>
      <c r="O12" s="205"/>
      <c r="P12" s="205"/>
      <c r="Q12" s="205"/>
      <c r="R12" s="205"/>
      <c r="S12" s="205"/>
      <c r="T12" s="205"/>
    </row>
    <row r="13" spans="1:20" s="182" customFormat="1" ht="39" customHeight="1">
      <c r="A13" s="1281"/>
      <c r="B13" s="1281"/>
      <c r="C13" s="1281"/>
      <c r="D13" s="320">
        <v>1</v>
      </c>
      <c r="F13" s="312" t="str">
        <f>"4."&amp;mergeValue(A13) &amp;"."&amp;mergeValue(B13)&amp;"."&amp;mergeValue(C13)&amp;"."&amp;mergeValue(D13)</f>
        <v>4.1.1.1.1</v>
      </c>
      <c r="G13" s="391" t="s">
        <v>478</v>
      </c>
      <c r="H13" s="296"/>
      <c r="I13" s="1282" t="s">
        <v>570</v>
      </c>
      <c r="J13" s="311"/>
      <c r="K13" s="205"/>
      <c r="L13" s="205"/>
      <c r="M13" s="205"/>
      <c r="N13" s="205"/>
      <c r="O13" s="205"/>
      <c r="P13" s="205"/>
      <c r="Q13" s="205"/>
      <c r="R13" s="205"/>
      <c r="S13" s="205"/>
      <c r="T13" s="205"/>
    </row>
    <row r="14" spans="1:20" s="182" customFormat="1" ht="18.75">
      <c r="A14" s="1281"/>
      <c r="B14" s="1281"/>
      <c r="C14" s="1281"/>
      <c r="D14" s="320"/>
      <c r="F14" s="314"/>
      <c r="G14" s="143" t="s">
        <v>4</v>
      </c>
      <c r="H14" s="319"/>
      <c r="I14" s="1282"/>
      <c r="J14" s="311"/>
      <c r="K14" s="205"/>
      <c r="L14" s="205"/>
      <c r="M14" s="205"/>
      <c r="N14" s="205"/>
      <c r="O14" s="205"/>
      <c r="P14" s="205"/>
      <c r="Q14" s="205"/>
      <c r="R14" s="205"/>
      <c r="S14" s="205"/>
      <c r="T14" s="205"/>
    </row>
    <row r="15" spans="1:20" s="182" customFormat="1" ht="18.75">
      <c r="A15" s="1281"/>
      <c r="B15" s="1281"/>
      <c r="C15" s="320"/>
      <c r="D15" s="320"/>
      <c r="F15" s="392"/>
      <c r="G15" s="187" t="s">
        <v>401</v>
      </c>
      <c r="H15" s="393"/>
      <c r="I15" s="394"/>
      <c r="J15" s="311"/>
      <c r="K15" s="205"/>
      <c r="L15" s="205"/>
      <c r="M15" s="205"/>
      <c r="N15" s="205"/>
      <c r="O15" s="205"/>
      <c r="P15" s="205"/>
      <c r="Q15" s="205"/>
      <c r="R15" s="205"/>
      <c r="S15" s="205"/>
      <c r="T15" s="205"/>
    </row>
    <row r="16" spans="1:20" s="182" customFormat="1" ht="18.75">
      <c r="A16" s="1281"/>
      <c r="B16" s="205"/>
      <c r="C16" s="205"/>
      <c r="D16" s="205"/>
      <c r="F16" s="314"/>
      <c r="G16" s="148" t="s">
        <v>484</v>
      </c>
      <c r="H16" s="315"/>
      <c r="I16" s="316"/>
      <c r="J16" s="311"/>
      <c r="K16" s="205"/>
      <c r="L16" s="205"/>
      <c r="M16" s="205"/>
      <c r="N16" s="205"/>
      <c r="O16" s="205"/>
      <c r="P16" s="205"/>
      <c r="Q16" s="205"/>
      <c r="R16" s="205"/>
      <c r="S16" s="205"/>
      <c r="T16" s="205"/>
    </row>
    <row r="17" spans="1:20" s="182" customFormat="1" ht="18.75">
      <c r="A17" s="205"/>
      <c r="B17" s="205"/>
      <c r="C17" s="205"/>
      <c r="D17" s="205"/>
      <c r="F17" s="314"/>
      <c r="G17" s="158" t="s">
        <v>483</v>
      </c>
      <c r="H17" s="315"/>
      <c r="I17" s="316"/>
      <c r="J17" s="311"/>
      <c r="K17" s="205"/>
      <c r="L17" s="205"/>
      <c r="M17" s="205"/>
      <c r="N17" s="205"/>
      <c r="O17" s="205"/>
      <c r="P17" s="205"/>
      <c r="Q17" s="205"/>
      <c r="R17" s="205"/>
      <c r="S17" s="205"/>
      <c r="T17" s="205"/>
    </row>
    <row r="18" spans="1:20" s="305" customFormat="1" ht="3" customHeight="1">
      <c r="A18" s="306"/>
      <c r="B18" s="306"/>
      <c r="C18" s="306"/>
      <c r="D18" s="306"/>
      <c r="F18" s="321"/>
      <c r="G18" s="322"/>
      <c r="H18" s="323"/>
      <c r="I18" s="324"/>
      <c r="J18" s="306"/>
      <c r="K18" s="306"/>
      <c r="L18" s="306"/>
      <c r="M18" s="306"/>
      <c r="N18" s="306"/>
      <c r="O18" s="306"/>
      <c r="P18" s="306"/>
      <c r="Q18" s="306"/>
      <c r="R18" s="306"/>
      <c r="S18" s="306"/>
      <c r="T18" s="306"/>
    </row>
    <row r="19" spans="1:20" s="305" customFormat="1" ht="15" customHeight="1">
      <c r="A19" s="306"/>
      <c r="B19" s="306"/>
      <c r="C19" s="306"/>
      <c r="D19" s="306"/>
      <c r="F19" s="304"/>
      <c r="G19" s="1276" t="s">
        <v>572</v>
      </c>
      <c r="H19" s="1276"/>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2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43584.569039351853</v>
      </c>
      <c r="B2" s="12" t="s">
        <v>758</v>
      </c>
      <c r="C2" s="12" t="s">
        <v>439</v>
      </c>
    </row>
    <row r="3" spans="1:4">
      <c r="A3" s="1195">
        <v>43584.569050925929</v>
      </c>
      <c r="B3" s="12" t="s">
        <v>759</v>
      </c>
      <c r="C3" s="12" t="s">
        <v>439</v>
      </c>
    </row>
    <row r="4" spans="1:4" ht="22.5">
      <c r="A4" s="1195">
        <v>43584.569050925929</v>
      </c>
      <c r="B4" s="12" t="s">
        <v>760</v>
      </c>
      <c r="C4" s="12" t="s">
        <v>439</v>
      </c>
    </row>
    <row r="5" spans="1:4">
      <c r="A5" s="1195">
        <v>43584.569050925929</v>
      </c>
      <c r="B5" s="12" t="s">
        <v>761</v>
      </c>
      <c r="C5" s="12" t="s">
        <v>439</v>
      </c>
    </row>
    <row r="6" spans="1:4">
      <c r="A6" s="1195">
        <v>43584.569074074076</v>
      </c>
      <c r="B6" s="12" t="s">
        <v>762</v>
      </c>
      <c r="C6" s="12" t="s">
        <v>439</v>
      </c>
    </row>
    <row r="7" spans="1:4" ht="22.5">
      <c r="A7" s="1195">
        <v>43584.569120370368</v>
      </c>
      <c r="B7" s="12" t="s">
        <v>763</v>
      </c>
      <c r="C7" s="12" t="s">
        <v>439</v>
      </c>
    </row>
    <row r="8" spans="1:4">
      <c r="A8" s="1195">
        <v>43584.611134259256</v>
      </c>
      <c r="B8" s="12" t="s">
        <v>758</v>
      </c>
      <c r="C8" s="12" t="s">
        <v>439</v>
      </c>
    </row>
    <row r="9" spans="1:4">
      <c r="A9" s="1195">
        <v>43584.611157407409</v>
      </c>
      <c r="B9" s="12" t="s">
        <v>759</v>
      </c>
      <c r="C9" s="12" t="s">
        <v>439</v>
      </c>
    </row>
    <row r="10" spans="1:4" ht="22.5">
      <c r="A10" s="1195">
        <v>43584.611157407409</v>
      </c>
      <c r="B10" s="12" t="s">
        <v>760</v>
      </c>
      <c r="C10" s="12" t="s">
        <v>439</v>
      </c>
    </row>
    <row r="11" spans="1:4">
      <c r="A11" s="1195">
        <v>43584.611157407409</v>
      </c>
      <c r="B11" s="12" t="s">
        <v>761</v>
      </c>
      <c r="C11" s="12" t="s">
        <v>439</v>
      </c>
    </row>
    <row r="12" spans="1:4">
      <c r="A12" s="1195">
        <v>43584.611180555556</v>
      </c>
      <c r="B12" s="12" t="s">
        <v>762</v>
      </c>
      <c r="C12" s="12" t="s">
        <v>439</v>
      </c>
    </row>
    <row r="13" spans="1:4" ht="22.5">
      <c r="A13" s="1195">
        <v>43584.611261574071</v>
      </c>
      <c r="B13" s="12" t="s">
        <v>764</v>
      </c>
      <c r="C13" s="12" t="s">
        <v>439</v>
      </c>
    </row>
    <row r="14" spans="1:4" ht="22.5">
      <c r="A14" s="1195">
        <v>43584.611331018517</v>
      </c>
      <c r="B14" s="12" t="s">
        <v>765</v>
      </c>
      <c r="C14" s="12" t="s">
        <v>439</v>
      </c>
    </row>
    <row r="15" spans="1:4">
      <c r="A15" s="1195">
        <v>43584.611331018517</v>
      </c>
      <c r="B15" s="12" t="s">
        <v>766</v>
      </c>
      <c r="C15" s="12" t="s">
        <v>439</v>
      </c>
    </row>
    <row r="16" spans="1:4" ht="22.5">
      <c r="A16" s="1195">
        <v>43584.61142361111</v>
      </c>
      <c r="B16" s="12" t="s">
        <v>767</v>
      </c>
      <c r="C16" s="12" t="s">
        <v>439</v>
      </c>
    </row>
    <row r="17" spans="1:3" ht="33.75">
      <c r="A17" s="1195">
        <v>43584.611516203702</v>
      </c>
      <c r="B17" s="12" t="s">
        <v>770</v>
      </c>
      <c r="C17" s="12" t="s">
        <v>439</v>
      </c>
    </row>
    <row r="18" spans="1:3">
      <c r="A18" s="1195">
        <v>43584.61173611111</v>
      </c>
      <c r="B18" s="12" t="s">
        <v>758</v>
      </c>
      <c r="C18" s="12" t="s">
        <v>439</v>
      </c>
    </row>
    <row r="19" spans="1:3">
      <c r="A19" s="1195">
        <v>43584.611747685187</v>
      </c>
      <c r="B19" s="12" t="s">
        <v>1671</v>
      </c>
      <c r="C19" s="12" t="s">
        <v>439</v>
      </c>
    </row>
    <row r="20" spans="1:3">
      <c r="A20" s="1195">
        <v>43584.623842592591</v>
      </c>
      <c r="B20" s="12" t="s">
        <v>758</v>
      </c>
      <c r="C20" s="12" t="s">
        <v>439</v>
      </c>
    </row>
    <row r="21" spans="1:3">
      <c r="A21" s="1195">
        <v>43584.623854166668</v>
      </c>
      <c r="B21" s="12" t="s">
        <v>1671</v>
      </c>
      <c r="C21" s="12" t="s">
        <v>439</v>
      </c>
    </row>
    <row r="22" spans="1:3">
      <c r="A22" s="1195">
        <v>43584.686006944445</v>
      </c>
      <c r="B22" s="12" t="s">
        <v>758</v>
      </c>
      <c r="C22" s="12" t="s">
        <v>439</v>
      </c>
    </row>
    <row r="23" spans="1:3">
      <c r="A23" s="1195">
        <v>43584.686018518521</v>
      </c>
      <c r="B23" s="12" t="s">
        <v>1671</v>
      </c>
      <c r="C23"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10" t="s">
        <v>745</v>
      </c>
      <c r="M5" s="1310"/>
      <c r="N5" s="1310"/>
      <c r="O5" s="1310"/>
      <c r="P5" s="1310"/>
      <c r="Q5" s="1310"/>
      <c r="R5" s="1310"/>
      <c r="S5" s="1310"/>
      <c r="T5" s="1310"/>
      <c r="U5" s="547"/>
      <c r="V5" s="466"/>
    </row>
    <row r="6" spans="1:29" ht="3" customHeight="1">
      <c r="J6" s="450"/>
      <c r="K6" s="450"/>
      <c r="L6" s="446"/>
      <c r="M6" s="446"/>
      <c r="N6" s="446"/>
      <c r="O6" s="449"/>
      <c r="P6" s="449"/>
      <c r="Q6" s="449"/>
      <c r="R6" s="449"/>
      <c r="S6" s="449"/>
      <c r="T6" s="449"/>
      <c r="U6" s="446"/>
    </row>
    <row r="7" spans="1:29"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634"/>
      <c r="Y9" s="960"/>
      <c r="Z9" s="474"/>
      <c r="AA9" s="474"/>
      <c r="AB9" s="474"/>
      <c r="AC9" s="474"/>
    </row>
    <row r="10" spans="1:29" s="745" customFormat="1" ht="5.25" hidden="1">
      <c r="A10" s="1122"/>
      <c r="B10" s="1122"/>
      <c r="C10" s="1122"/>
      <c r="D10" s="1122"/>
      <c r="E10" s="1122"/>
      <c r="F10" s="1122"/>
      <c r="G10" s="1122"/>
      <c r="H10" s="1122"/>
      <c r="L10" s="1172"/>
      <c r="M10" s="1045"/>
      <c r="O10" s="1286"/>
      <c r="P10" s="1286"/>
      <c r="Q10" s="1286"/>
      <c r="R10" s="1286"/>
      <c r="S10" s="1286"/>
      <c r="T10" s="1286"/>
      <c r="U10" s="779"/>
      <c r="V10" s="779"/>
      <c r="X10" s="1122"/>
      <c r="Y10" s="1122"/>
      <c r="Z10" s="1122"/>
      <c r="AA10" s="1122"/>
      <c r="AB10" s="1122"/>
    </row>
    <row r="11" spans="1:29" s="581" customFormat="1" ht="18.75" hidden="1">
      <c r="A11" s="582"/>
      <c r="B11" s="582"/>
      <c r="C11" s="582"/>
      <c r="D11" s="582"/>
      <c r="E11" s="582"/>
      <c r="F11" s="582"/>
      <c r="G11" s="582"/>
      <c r="H11" s="582"/>
      <c r="L11" s="714"/>
      <c r="M11" s="712"/>
      <c r="O11" s="711"/>
      <c r="P11" s="711"/>
      <c r="Q11" s="733" t="s">
        <v>636</v>
      </c>
      <c r="R11" s="733" t="s">
        <v>637</v>
      </c>
      <c r="S11" s="711"/>
      <c r="T11" s="711"/>
      <c r="U11" s="634"/>
      <c r="Y11" s="735"/>
      <c r="Z11" s="582"/>
      <c r="AA11" s="582"/>
      <c r="AB11" s="582"/>
      <c r="AC11" s="582"/>
    </row>
    <row r="12" spans="1:29" s="460" customFormat="1" ht="11.25" hidden="1">
      <c r="A12" s="474"/>
      <c r="B12" s="474"/>
      <c r="C12" s="474"/>
      <c r="D12" s="474"/>
      <c r="E12" s="474"/>
      <c r="F12" s="474"/>
      <c r="G12" s="474"/>
      <c r="H12" s="474"/>
      <c r="L12" s="1311"/>
      <c r="M12" s="1311"/>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7"/>
      <c r="R13" s="1327"/>
      <c r="S13" s="1327"/>
      <c r="T13" s="1327"/>
      <c r="U13" s="1327"/>
      <c r="V13" s="1327"/>
    </row>
    <row r="14" spans="1:29">
      <c r="J14" s="450"/>
      <c r="K14" s="450"/>
      <c r="L14" s="1229" t="s">
        <v>445</v>
      </c>
      <c r="M14" s="1229"/>
      <c r="N14" s="1229"/>
      <c r="O14" s="1229"/>
      <c r="P14" s="1229"/>
      <c r="Q14" s="1229"/>
      <c r="R14" s="1229"/>
      <c r="S14" s="1229"/>
      <c r="T14" s="1229"/>
      <c r="U14" s="1229"/>
      <c r="V14" s="1229"/>
      <c r="W14" s="1229"/>
      <c r="X14" s="1229" t="s">
        <v>446</v>
      </c>
    </row>
    <row r="15" spans="1:29" ht="14.25" customHeight="1">
      <c r="J15" s="450"/>
      <c r="K15" s="450"/>
      <c r="L15" s="1294" t="s">
        <v>91</v>
      </c>
      <c r="M15" s="1294" t="s">
        <v>596</v>
      </c>
      <c r="N15" s="503"/>
      <c r="O15" s="1294" t="s">
        <v>597</v>
      </c>
      <c r="P15" s="1345" t="s">
        <v>598</v>
      </c>
      <c r="Q15" s="1345" t="s">
        <v>605</v>
      </c>
      <c r="R15" s="1345"/>
      <c r="S15" s="1345"/>
      <c r="T15" s="1345"/>
      <c r="U15" s="1345"/>
      <c r="V15" s="1294" t="s">
        <v>339</v>
      </c>
      <c r="W15" s="1326" t="s">
        <v>274</v>
      </c>
      <c r="X15" s="1229"/>
    </row>
    <row r="16" spans="1:29" s="492" customFormat="1" ht="25.5" customHeight="1">
      <c r="A16" s="553"/>
      <c r="B16" s="553"/>
      <c r="C16" s="553"/>
      <c r="D16" s="553"/>
      <c r="E16" s="553"/>
      <c r="F16" s="553"/>
      <c r="G16" s="559"/>
      <c r="H16" s="559"/>
      <c r="I16" s="500"/>
      <c r="J16" s="498"/>
      <c r="K16" s="498"/>
      <c r="L16" s="1294"/>
      <c r="M16" s="1294"/>
      <c r="N16" s="503"/>
      <c r="O16" s="1294"/>
      <c r="P16" s="1345"/>
      <c r="Q16" s="1345" t="s">
        <v>622</v>
      </c>
      <c r="R16" s="1345"/>
      <c r="S16" s="1334" t="s">
        <v>616</v>
      </c>
      <c r="T16" s="1334"/>
      <c r="U16" s="1334"/>
      <c r="V16" s="1294"/>
      <c r="W16" s="1326"/>
      <c r="X16" s="1229"/>
      <c r="Y16" s="955"/>
      <c r="Z16" s="553"/>
      <c r="AA16" s="553"/>
      <c r="AB16" s="553"/>
      <c r="AC16" s="553"/>
    </row>
    <row r="17" spans="1:29" ht="14.25" customHeight="1">
      <c r="J17" s="450"/>
      <c r="K17" s="450"/>
      <c r="L17" s="1294"/>
      <c r="M17" s="1294"/>
      <c r="N17" s="503"/>
      <c r="O17" s="1294"/>
      <c r="P17" s="1345"/>
      <c r="Q17" s="503" t="s">
        <v>620</v>
      </c>
      <c r="R17" s="503" t="s">
        <v>621</v>
      </c>
      <c r="S17" s="505" t="s">
        <v>273</v>
      </c>
      <c r="T17" s="1336" t="s">
        <v>272</v>
      </c>
      <c r="U17" s="1336"/>
      <c r="V17" s="1294"/>
      <c r="W17" s="1326"/>
      <c r="X17" s="1229"/>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46">
        <f t="shared" ca="1" si="0"/>
        <v>8</v>
      </c>
      <c r="U18" s="1346"/>
      <c r="V18" s="456">
        <f ca="1">OFFSET(V18,0,-2)+1</f>
        <v>9</v>
      </c>
      <c r="W18" s="492"/>
      <c r="X18" s="456">
        <f ca="1">OFFSET(X18,0,-2)+1</f>
        <v>10</v>
      </c>
    </row>
    <row r="19" spans="1:29" ht="22.5">
      <c r="A19" s="1313">
        <v>1</v>
      </c>
      <c r="B19" s="927"/>
      <c r="C19" s="927"/>
      <c r="D19" s="927"/>
      <c r="E19" s="927"/>
      <c r="F19" s="927"/>
      <c r="G19" s="928"/>
      <c r="H19" s="928"/>
      <c r="I19" s="930"/>
      <c r="J19" s="922"/>
      <c r="K19" s="922"/>
      <c r="L19" s="561">
        <f>mergeValue(A19)</f>
        <v>1</v>
      </c>
      <c r="M19" s="609" t="s">
        <v>19</v>
      </c>
      <c r="N19" s="548"/>
      <c r="O19" s="1325"/>
      <c r="P19" s="1325"/>
      <c r="Q19" s="1325"/>
      <c r="R19" s="1325"/>
      <c r="S19" s="1325"/>
      <c r="T19" s="1325"/>
      <c r="U19" s="1325"/>
      <c r="V19" s="1325"/>
      <c r="W19" s="1325"/>
      <c r="X19" s="549" t="s">
        <v>719</v>
      </c>
    </row>
    <row r="20" spans="1:29" ht="22.5">
      <c r="A20" s="1313"/>
      <c r="B20" s="1313">
        <v>1</v>
      </c>
      <c r="C20" s="927"/>
      <c r="D20" s="927"/>
      <c r="E20" s="927"/>
      <c r="F20" s="927"/>
      <c r="G20" s="932"/>
      <c r="H20" s="929"/>
      <c r="I20" s="934"/>
      <c r="J20" s="919"/>
      <c r="K20" s="918"/>
      <c r="L20" s="561" t="str">
        <f>mergeValue(A20) &amp;"."&amp; mergeValue(B20)</f>
        <v>1.1</v>
      </c>
      <c r="M20" s="515" t="s">
        <v>15</v>
      </c>
      <c r="N20" s="548"/>
      <c r="O20" s="1325"/>
      <c r="P20" s="1325"/>
      <c r="Q20" s="1325"/>
      <c r="R20" s="1325"/>
      <c r="S20" s="1325"/>
      <c r="T20" s="1325"/>
      <c r="U20" s="1325"/>
      <c r="V20" s="1325"/>
      <c r="W20" s="1325"/>
      <c r="X20" s="549" t="s">
        <v>460</v>
      </c>
    </row>
    <row r="21" spans="1:29" ht="22.5">
      <c r="A21" s="1313"/>
      <c r="B21" s="1313"/>
      <c r="C21" s="1313">
        <v>1</v>
      </c>
      <c r="D21" s="927"/>
      <c r="E21" s="927"/>
      <c r="F21" s="927"/>
      <c r="G21" s="932"/>
      <c r="H21" s="929"/>
      <c r="I21" s="935"/>
      <c r="J21" s="919"/>
      <c r="K21" s="918"/>
      <c r="L21" s="561" t="str">
        <f>mergeValue(A21) &amp;"."&amp; mergeValue(B21)&amp;"."&amp; mergeValue(C21)</f>
        <v>1.1.1</v>
      </c>
      <c r="M21" s="516" t="s">
        <v>7</v>
      </c>
      <c r="N21" s="548"/>
      <c r="O21" s="1325"/>
      <c r="P21" s="1325"/>
      <c r="Q21" s="1325"/>
      <c r="R21" s="1325"/>
      <c r="S21" s="1325"/>
      <c r="T21" s="1325"/>
      <c r="U21" s="1325"/>
      <c r="V21" s="1325"/>
      <c r="W21" s="1325"/>
      <c r="X21" s="549" t="s">
        <v>601</v>
      </c>
    </row>
    <row r="22" spans="1:29">
      <c r="A22" s="1313"/>
      <c r="B22" s="1313"/>
      <c r="C22" s="1313"/>
      <c r="D22" s="1313">
        <v>1</v>
      </c>
      <c r="E22" s="927"/>
      <c r="F22" s="927"/>
      <c r="G22" s="932"/>
      <c r="H22" s="929"/>
      <c r="I22" s="935"/>
      <c r="J22" s="933"/>
      <c r="K22" s="918"/>
      <c r="L22" s="561" t="str">
        <f>mergeValue(A22) &amp;"."&amp; mergeValue(B22)&amp;"."&amp; mergeValue(C22)&amp;"."&amp; mergeValue(D22)</f>
        <v>1.1.1.1</v>
      </c>
      <c r="M22" s="517" t="s">
        <v>21</v>
      </c>
      <c r="N22" s="548"/>
      <c r="O22" s="1325"/>
      <c r="P22" s="1325"/>
      <c r="Q22" s="1325"/>
      <c r="R22" s="1325"/>
      <c r="S22" s="1325"/>
      <c r="T22" s="1325"/>
      <c r="U22" s="1325"/>
      <c r="V22" s="1325"/>
      <c r="W22" s="1325"/>
      <c r="X22" s="967" t="s">
        <v>624</v>
      </c>
    </row>
    <row r="23" spans="1:29" ht="42.95" customHeight="1">
      <c r="A23" s="1313"/>
      <c r="B23" s="1313"/>
      <c r="C23" s="1313"/>
      <c r="D23" s="1313"/>
      <c r="E23" s="927">
        <v>1</v>
      </c>
      <c r="F23" s="927"/>
      <c r="G23" s="932"/>
      <c r="H23" s="929"/>
      <c r="I23" s="935"/>
      <c r="J23" s="933"/>
      <c r="K23" s="923"/>
      <c r="L23" s="561" t="str">
        <f>mergeValue(A23) &amp;"."&amp; mergeValue(B23)&amp;"."&amp; mergeValue(C23)&amp;"."&amp; mergeValue(D23)&amp;"."&amp; mergeValue(E23)</f>
        <v>1.1.1.1.1</v>
      </c>
      <c r="M23" s="1018"/>
      <c r="N23" s="511"/>
      <c r="O23" s="1020"/>
      <c r="P23" s="1021"/>
      <c r="Q23" s="1178"/>
      <c r="R23" s="1178"/>
      <c r="S23" s="1176"/>
      <c r="T23" s="618" t="s">
        <v>83</v>
      </c>
      <c r="U23" s="1176"/>
      <c r="V23" s="736" t="s">
        <v>84</v>
      </c>
      <c r="W23" s="786"/>
      <c r="X23" s="1283" t="s">
        <v>749</v>
      </c>
      <c r="Y23" s="955" t="str">
        <f>strCheckDateTwo(N23:W23)</f>
        <v/>
      </c>
    </row>
    <row r="24" spans="1:29" hidden="1">
      <c r="A24" s="1313"/>
      <c r="B24" s="1313"/>
      <c r="C24" s="1313"/>
      <c r="D24" s="1313"/>
      <c r="E24" s="927"/>
      <c r="F24" s="927"/>
      <c r="G24" s="932"/>
      <c r="H24" s="929"/>
      <c r="I24" s="935"/>
      <c r="J24" s="933"/>
      <c r="K24" s="923"/>
      <c r="L24" s="599"/>
      <c r="M24" s="530"/>
      <c r="N24" s="614"/>
      <c r="O24" s="614"/>
      <c r="P24" s="614"/>
      <c r="Q24" s="614"/>
      <c r="R24" s="552" t="str">
        <f>S23 &amp; "-" &amp; U23</f>
        <v>-</v>
      </c>
      <c r="S24" s="481"/>
      <c r="T24" s="554"/>
      <c r="U24" s="481"/>
      <c r="V24" s="614"/>
      <c r="W24" s="785"/>
      <c r="X24" s="1284"/>
    </row>
    <row r="25" spans="1:29" ht="15" customHeight="1">
      <c r="A25" s="1313"/>
      <c r="B25" s="1313"/>
      <c r="C25" s="1313"/>
      <c r="D25" s="1313"/>
      <c r="E25" s="927"/>
      <c r="F25" s="927"/>
      <c r="G25" s="932"/>
      <c r="H25" s="929"/>
      <c r="I25" s="935"/>
      <c r="J25" s="933"/>
      <c r="K25" s="923"/>
      <c r="L25" s="507"/>
      <c r="M25" s="520" t="s">
        <v>5</v>
      </c>
      <c r="N25" s="518"/>
      <c r="O25" s="514"/>
      <c r="P25" s="514"/>
      <c r="Q25" s="514"/>
      <c r="R25" s="514"/>
      <c r="S25" s="541"/>
      <c r="T25" s="533"/>
      <c r="U25" s="532"/>
      <c r="V25" s="518"/>
      <c r="W25" s="518"/>
      <c r="X25" s="1285"/>
    </row>
    <row r="26" spans="1:29" s="444" customFormat="1" ht="15" customHeight="1">
      <c r="A26" s="1313"/>
      <c r="B26" s="1313"/>
      <c r="C26" s="1313"/>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13"/>
      <c r="B27" s="1313"/>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13"/>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6" t="s">
        <v>750</v>
      </c>
      <c r="N31" s="1276"/>
      <c r="O31" s="1276"/>
      <c r="P31" s="1276"/>
      <c r="Q31" s="1276"/>
      <c r="R31" s="1276"/>
      <c r="S31" s="1276"/>
      <c r="T31" s="1276"/>
      <c r="U31" s="1276"/>
      <c r="V31" s="1276"/>
      <c r="W31" s="1276"/>
      <c r="X31" s="1276"/>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100"/>
    <col min="12" max="12" width="11.140625" style="1100" customWidth="1"/>
    <col min="13" max="20" width="10.5703125" style="1100"/>
    <col min="21" max="16384" width="10.5703125" style="1073"/>
  </cols>
  <sheetData>
    <row r="1" spans="1:20" ht="3" customHeight="1">
      <c r="A1" s="1103" t="s">
        <v>209</v>
      </c>
    </row>
    <row r="2" spans="1:20" ht="22.5">
      <c r="F2" s="1277" t="s">
        <v>471</v>
      </c>
      <c r="G2" s="1278"/>
      <c r="H2" s="1279"/>
      <c r="I2" s="1137"/>
    </row>
    <row r="3" spans="1:20" ht="3" customHeight="1"/>
    <row r="4" spans="1:20" s="1097" customFormat="1" ht="11.25">
      <c r="A4" s="1102"/>
      <c r="B4" s="1102"/>
      <c r="C4" s="1102"/>
      <c r="D4" s="1102"/>
      <c r="F4" s="1229" t="s">
        <v>445</v>
      </c>
      <c r="G4" s="1229"/>
      <c r="H4" s="1229"/>
      <c r="I4" s="1280" t="s">
        <v>446</v>
      </c>
      <c r="J4" s="1102"/>
      <c r="K4" s="1102"/>
      <c r="L4" s="1102"/>
      <c r="M4" s="1102"/>
      <c r="N4" s="1102"/>
      <c r="O4" s="1102"/>
      <c r="P4" s="1102"/>
      <c r="Q4" s="1102"/>
      <c r="R4" s="1102"/>
      <c r="S4" s="1102"/>
      <c r="T4" s="1102"/>
    </row>
    <row r="5" spans="1:20" s="1097" customFormat="1" ht="11.25" customHeight="1">
      <c r="A5" s="1102"/>
      <c r="B5" s="1102"/>
      <c r="C5" s="1102"/>
      <c r="D5" s="1102"/>
      <c r="F5" s="1114" t="s">
        <v>91</v>
      </c>
      <c r="G5" s="1127" t="s">
        <v>448</v>
      </c>
      <c r="H5" s="1113" t="s">
        <v>439</v>
      </c>
      <c r="I5" s="1280"/>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472</v>
      </c>
      <c r="H7" s="1112" t="str">
        <f>IF(dateCh="","",dateCh)</f>
        <v>29.04.2019</v>
      </c>
      <c r="I7" s="1098" t="s">
        <v>473</v>
      </c>
      <c r="J7" s="1123"/>
      <c r="K7" s="1102"/>
      <c r="L7" s="1102"/>
      <c r="M7" s="1102"/>
      <c r="N7" s="1102"/>
      <c r="O7" s="1102"/>
      <c r="P7" s="1102"/>
      <c r="Q7" s="1102"/>
      <c r="R7" s="1102"/>
      <c r="S7" s="1102"/>
      <c r="T7" s="1102"/>
    </row>
    <row r="8" spans="1:20" s="1097" customFormat="1" ht="45">
      <c r="A8" s="1281">
        <v>1</v>
      </c>
      <c r="B8" s="1102"/>
      <c r="C8" s="1102"/>
      <c r="D8" s="1102"/>
      <c r="F8" s="1124" t="str">
        <f>"2." &amp;mergeValue(A8)</f>
        <v>2.1</v>
      </c>
      <c r="G8" s="1133" t="s">
        <v>474</v>
      </c>
      <c r="H8" s="1112" t="str">
        <f>IF('Перечень тарифов'!R21="","наименование отсутствует","" &amp; 'Перечень тарифов'!R21 &amp; "")</f>
        <v>наименование отсутствует</v>
      </c>
      <c r="I8" s="1098" t="s">
        <v>569</v>
      </c>
      <c r="J8" s="1123"/>
      <c r="K8" s="1102"/>
      <c r="L8" s="1102"/>
      <c r="M8" s="1102"/>
      <c r="N8" s="1102"/>
      <c r="O8" s="1102"/>
      <c r="P8" s="1102"/>
      <c r="Q8" s="1102"/>
      <c r="R8" s="1102"/>
      <c r="S8" s="1102"/>
      <c r="T8" s="1102"/>
    </row>
    <row r="9" spans="1:20" s="1097" customFormat="1" ht="22.5">
      <c r="A9" s="1281"/>
      <c r="B9" s="1102"/>
      <c r="C9" s="1102"/>
      <c r="D9" s="1102"/>
      <c r="F9" s="1124" t="str">
        <f>"3." &amp;mergeValue(A9)</f>
        <v>3.1</v>
      </c>
      <c r="G9" s="1133" t="s">
        <v>475</v>
      </c>
      <c r="H9" s="1112" t="str">
        <f>IF('Перечень тарифов'!F21="","наименование отсутствует","" &amp; 'Перечень тарифов'!F21 &amp; "")</f>
        <v>Передача. Тепловая энергия</v>
      </c>
      <c r="I9" s="1098" t="s">
        <v>567</v>
      </c>
      <c r="J9" s="1123"/>
      <c r="K9" s="1102"/>
      <c r="L9" s="1102"/>
      <c r="M9" s="1102"/>
      <c r="N9" s="1102"/>
      <c r="O9" s="1102"/>
      <c r="P9" s="1102"/>
      <c r="Q9" s="1102"/>
      <c r="R9" s="1102"/>
      <c r="S9" s="1102"/>
      <c r="T9" s="1102"/>
    </row>
    <row r="10" spans="1:20" s="1097" customFormat="1" ht="22.5">
      <c r="A10" s="1281"/>
      <c r="B10" s="1102"/>
      <c r="C10" s="1102"/>
      <c r="D10" s="1102"/>
      <c r="F10" s="1124" t="str">
        <f>"4."&amp;mergeValue(A10)</f>
        <v>4.1</v>
      </c>
      <c r="G10" s="1133" t="s">
        <v>476</v>
      </c>
      <c r="H10" s="1113" t="s">
        <v>449</v>
      </c>
      <c r="I10" s="1098"/>
      <c r="J10" s="1123"/>
      <c r="K10" s="1102"/>
      <c r="L10" s="1102"/>
      <c r="M10" s="1102"/>
      <c r="N10" s="1102"/>
      <c r="O10" s="1102"/>
      <c r="P10" s="1102"/>
      <c r="Q10" s="1102"/>
      <c r="R10" s="1102"/>
      <c r="S10" s="1102"/>
      <c r="T10" s="1102"/>
    </row>
    <row r="11" spans="1:20" s="1097" customFormat="1" ht="18.75">
      <c r="A11" s="1281"/>
      <c r="B11" s="1281">
        <v>1</v>
      </c>
      <c r="C11" s="1129"/>
      <c r="D11" s="1129"/>
      <c r="F11" s="1124" t="str">
        <f>"4."&amp;mergeValue(A11) &amp;"."&amp;mergeValue(B11)</f>
        <v>4.1.1</v>
      </c>
      <c r="G11" s="1119" t="s">
        <v>571</v>
      </c>
      <c r="H11" s="1112" t="str">
        <f>IF(region_name="","",region_name)</f>
        <v>Ростовская область</v>
      </c>
      <c r="I11" s="1098" t="s">
        <v>479</v>
      </c>
      <c r="J11" s="1123"/>
      <c r="K11" s="1102"/>
      <c r="L11" s="1102"/>
      <c r="M11" s="1102"/>
      <c r="N11" s="1102"/>
      <c r="O11" s="1102"/>
      <c r="P11" s="1102"/>
      <c r="Q11" s="1102"/>
      <c r="R11" s="1102"/>
      <c r="S11" s="1102"/>
      <c r="T11" s="1102"/>
    </row>
    <row r="12" spans="1:20" s="1097" customFormat="1" ht="22.5">
      <c r="A12" s="1281"/>
      <c r="B12" s="1281"/>
      <c r="C12" s="1281">
        <v>1</v>
      </c>
      <c r="D12" s="1129"/>
      <c r="F12" s="1124" t="str">
        <f>"4."&amp;mergeValue(A12) &amp;"."&amp;mergeValue(B12)&amp;"."&amp;mergeValue(C12)</f>
        <v>4.1.1.1</v>
      </c>
      <c r="G12" s="1128" t="s">
        <v>477</v>
      </c>
      <c r="H12" s="1112" t="str">
        <f>IF(Территории!H13="","","" &amp; Территории!H13 &amp; "")</f>
        <v>Город Волгодонск</v>
      </c>
      <c r="I12" s="1098" t="s">
        <v>480</v>
      </c>
      <c r="J12" s="1123"/>
      <c r="K12" s="1102"/>
      <c r="L12" s="1102"/>
      <c r="M12" s="1102"/>
      <c r="N12" s="1102"/>
      <c r="O12" s="1102"/>
      <c r="P12" s="1102"/>
      <c r="Q12" s="1102"/>
      <c r="R12" s="1102"/>
      <c r="S12" s="1102"/>
      <c r="T12" s="1102"/>
    </row>
    <row r="13" spans="1:20" s="1097" customFormat="1" ht="56.25">
      <c r="A13" s="1281"/>
      <c r="B13" s="1281"/>
      <c r="C13" s="1281"/>
      <c r="D13" s="1129">
        <v>1</v>
      </c>
      <c r="F13" s="1124" t="str">
        <f>"4."&amp;mergeValue(A13) &amp;"."&amp;mergeValue(B13)&amp;"."&amp;mergeValue(C13)&amp;"."&amp;mergeValue(D13)</f>
        <v>4.1.1.1.1</v>
      </c>
      <c r="G13" s="1136" t="s">
        <v>478</v>
      </c>
      <c r="H13" s="1112" t="str">
        <f>IF(Территории!R14="","","" &amp; Территории!R14 &amp; "")</f>
        <v>Город Волгодонск (60712000)</v>
      </c>
      <c r="I13" s="1184" t="s">
        <v>570</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6" t="s">
        <v>572</v>
      </c>
      <c r="H15" s="1276"/>
      <c r="I15" s="1105"/>
      <c r="J15" s="1122"/>
      <c r="K15" s="1122"/>
      <c r="L15" s="1122"/>
      <c r="M15" s="1122"/>
      <c r="N15" s="1122"/>
      <c r="O15" s="1122"/>
      <c r="P15" s="1122"/>
      <c r="Q15" s="1122"/>
      <c r="R15" s="1122"/>
      <c r="S15" s="1122"/>
      <c r="T15" s="112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5"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101"/>
    <col min="12" max="16384" width="10.5703125" style="1073"/>
  </cols>
  <sheetData>
    <row r="1" spans="1:17" hidden="1">
      <c r="N1" s="1150"/>
      <c r="O1" s="1150"/>
      <c r="Q1" s="1150"/>
    </row>
    <row r="2" spans="1:17" hidden="1"/>
    <row r="3" spans="1:17" hidden="1"/>
    <row r="4" spans="1:17" ht="3" customHeight="1">
      <c r="C4" s="1079"/>
      <c r="D4" s="1074"/>
      <c r="E4" s="1074"/>
      <c r="F4" s="1074"/>
      <c r="G4" s="1141"/>
      <c r="H4" s="1141"/>
    </row>
    <row r="5" spans="1:17" ht="26.1" customHeight="1">
      <c r="C5" s="1079"/>
      <c r="D5" s="1310" t="s">
        <v>696</v>
      </c>
      <c r="E5" s="1310"/>
      <c r="F5" s="1310"/>
      <c r="G5" s="1310"/>
      <c r="H5" s="1138"/>
    </row>
    <row r="6" spans="1:17" ht="3" customHeight="1">
      <c r="C6" s="1079"/>
      <c r="D6" s="1074"/>
      <c r="E6" s="1142"/>
      <c r="F6" s="1142"/>
      <c r="G6" s="1078"/>
      <c r="H6" s="1143"/>
    </row>
    <row r="7" spans="1:17">
      <c r="C7" s="1079"/>
      <c r="D7" s="1294" t="s">
        <v>445</v>
      </c>
      <c r="E7" s="1294"/>
      <c r="F7" s="1294"/>
      <c r="G7" s="1294"/>
      <c r="H7" s="1351" t="s">
        <v>446</v>
      </c>
    </row>
    <row r="8" spans="1:17">
      <c r="C8" s="1079"/>
      <c r="D8" s="1083" t="s">
        <v>91</v>
      </c>
      <c r="E8" s="1084" t="s">
        <v>448</v>
      </c>
      <c r="F8" s="1084" t="s">
        <v>439</v>
      </c>
      <c r="G8" s="1084" t="s">
        <v>447</v>
      </c>
      <c r="H8" s="1351"/>
    </row>
    <row r="9" spans="1:17" ht="12" customHeight="1">
      <c r="C9" s="1079"/>
      <c r="D9" s="1075" t="s">
        <v>92</v>
      </c>
      <c r="E9" s="1075" t="s">
        <v>48</v>
      </c>
      <c r="F9" s="1075" t="s">
        <v>49</v>
      </c>
      <c r="G9" s="1075" t="s">
        <v>50</v>
      </c>
      <c r="H9" s="1075" t="s">
        <v>67</v>
      </c>
    </row>
    <row r="10" spans="1:17" ht="21" customHeight="1">
      <c r="A10" s="1106"/>
      <c r="C10" s="1079"/>
      <c r="D10" s="1096" t="s">
        <v>92</v>
      </c>
      <c r="E10" s="1151" t="s">
        <v>699</v>
      </c>
      <c r="F10" s="1131"/>
      <c r="G10" s="1111"/>
      <c r="H10" s="1283" t="s">
        <v>701</v>
      </c>
    </row>
    <row r="11" spans="1:17" ht="21" customHeight="1">
      <c r="A11" s="1106"/>
      <c r="C11" s="1079"/>
      <c r="D11" s="1096" t="s">
        <v>48</v>
      </c>
      <c r="E11" s="1151" t="s">
        <v>700</v>
      </c>
      <c r="F11" s="1131"/>
      <c r="G11" s="1111"/>
      <c r="H11" s="1284"/>
    </row>
    <row r="12" spans="1:17" ht="21" customHeight="1">
      <c r="A12" s="1082"/>
      <c r="C12" s="1077"/>
      <c r="D12" s="1096" t="s">
        <v>49</v>
      </c>
      <c r="E12" s="1151" t="s">
        <v>683</v>
      </c>
      <c r="F12" s="1131"/>
      <c r="G12" s="1111"/>
      <c r="H12" s="1284"/>
      <c r="I12" s="1101"/>
      <c r="K12" s="1073"/>
    </row>
    <row r="13" spans="1:17" ht="21" customHeight="1">
      <c r="A13" s="1082"/>
      <c r="C13" s="1077"/>
      <c r="D13" s="1096" t="s">
        <v>50</v>
      </c>
      <c r="E13" s="1151" t="s">
        <v>684</v>
      </c>
      <c r="F13" s="1131"/>
      <c r="G13" s="1111"/>
      <c r="H13" s="1284"/>
      <c r="I13" s="1101"/>
      <c r="K13" s="1073"/>
    </row>
    <row r="14" spans="1:17" ht="15" customHeight="1">
      <c r="A14" s="1106"/>
      <c r="C14" s="1079"/>
      <c r="D14" s="1085"/>
      <c r="E14" s="1153" t="s">
        <v>327</v>
      </c>
      <c r="F14" s="1148"/>
      <c r="G14" s="1146"/>
      <c r="H14" s="1285"/>
    </row>
    <row r="15" spans="1:17">
      <c r="D15" s="1155"/>
      <c r="E15" s="1155"/>
      <c r="F15" s="1155"/>
      <c r="G15" s="1155"/>
      <c r="H15" s="1155"/>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3" hidden="1" customWidth="1"/>
    <col min="2" max="4" width="3.7109375" style="1100"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100"/>
    <col min="12" max="12" width="11.140625" style="1100" customWidth="1"/>
    <col min="13" max="20" width="10.5703125" style="1100"/>
    <col min="21" max="16384" width="10.5703125" style="1073"/>
  </cols>
  <sheetData>
    <row r="1" spans="1:20" ht="3" customHeight="1">
      <c r="A1" s="1103" t="s">
        <v>209</v>
      </c>
    </row>
    <row r="2" spans="1:20" ht="22.5">
      <c r="F2" s="1277" t="s">
        <v>471</v>
      </c>
      <c r="G2" s="1278"/>
      <c r="H2" s="1279"/>
      <c r="I2" s="1137"/>
    </row>
    <row r="3" spans="1:20" ht="3" customHeight="1"/>
    <row r="4" spans="1:20" s="1097" customFormat="1" ht="11.25">
      <c r="A4" s="1102"/>
      <c r="B4" s="1102"/>
      <c r="C4" s="1102"/>
      <c r="D4" s="1102"/>
      <c r="F4" s="1229" t="s">
        <v>445</v>
      </c>
      <c r="G4" s="1229"/>
      <c r="H4" s="1229"/>
      <c r="I4" s="1280" t="s">
        <v>446</v>
      </c>
      <c r="J4" s="1102"/>
      <c r="K4" s="1102"/>
      <c r="L4" s="1102"/>
      <c r="M4" s="1102"/>
      <c r="N4" s="1102"/>
      <c r="O4" s="1102"/>
      <c r="P4" s="1102"/>
      <c r="Q4" s="1102"/>
      <c r="R4" s="1102"/>
      <c r="S4" s="1102"/>
      <c r="T4" s="1102"/>
    </row>
    <row r="5" spans="1:20" s="1097" customFormat="1" ht="11.25" customHeight="1">
      <c r="A5" s="1102"/>
      <c r="B5" s="1102"/>
      <c r="C5" s="1102"/>
      <c r="D5" s="1102"/>
      <c r="F5" s="1182" t="s">
        <v>91</v>
      </c>
      <c r="G5" s="1127" t="s">
        <v>448</v>
      </c>
      <c r="H5" s="1192" t="s">
        <v>439</v>
      </c>
      <c r="I5" s="1280"/>
      <c r="J5" s="1102"/>
      <c r="K5" s="1102"/>
      <c r="L5" s="1102"/>
      <c r="M5" s="1102"/>
      <c r="N5" s="1102"/>
      <c r="O5" s="1102"/>
      <c r="P5" s="1102"/>
      <c r="Q5" s="1102"/>
      <c r="R5" s="1102"/>
      <c r="S5" s="1102"/>
      <c r="T5" s="1102"/>
    </row>
    <row r="6" spans="1:20" s="1097" customFormat="1" ht="12" customHeight="1">
      <c r="A6" s="1102"/>
      <c r="B6" s="1102"/>
      <c r="C6" s="1102"/>
      <c r="D6" s="1102"/>
      <c r="F6" s="1115" t="s">
        <v>92</v>
      </c>
      <c r="G6" s="1117">
        <v>2</v>
      </c>
      <c r="H6" s="1118">
        <v>3</v>
      </c>
      <c r="I6" s="1116">
        <v>4</v>
      </c>
      <c r="J6" s="1102">
        <v>4</v>
      </c>
      <c r="K6" s="1102"/>
      <c r="L6" s="1102"/>
      <c r="M6" s="1102"/>
      <c r="N6" s="1102"/>
      <c r="O6" s="1102"/>
      <c r="P6" s="1102"/>
      <c r="Q6" s="1102"/>
      <c r="R6" s="1102"/>
      <c r="S6" s="1102"/>
      <c r="T6" s="1102"/>
    </row>
    <row r="7" spans="1:20" s="1097" customFormat="1" ht="18.75">
      <c r="A7" s="1102"/>
      <c r="B7" s="1102"/>
      <c r="C7" s="1102"/>
      <c r="D7" s="1102"/>
      <c r="F7" s="1124">
        <v>1</v>
      </c>
      <c r="G7" s="1133" t="s">
        <v>472</v>
      </c>
      <c r="H7" s="1185" t="str">
        <f>IF(dateCh="","",dateCh)</f>
        <v>29.04.2019</v>
      </c>
      <c r="I7" s="1098" t="s">
        <v>473</v>
      </c>
      <c r="J7" s="1123"/>
      <c r="K7" s="1102"/>
      <c r="L7" s="1102"/>
      <c r="M7" s="1102"/>
      <c r="N7" s="1102"/>
      <c r="O7" s="1102"/>
      <c r="P7" s="1102"/>
      <c r="Q7" s="1102"/>
      <c r="R7" s="1102"/>
      <c r="S7" s="1102"/>
      <c r="T7" s="1102"/>
    </row>
    <row r="8" spans="1:20" s="1097" customFormat="1" ht="45">
      <c r="A8" s="1281">
        <v>1</v>
      </c>
      <c r="B8" s="1102"/>
      <c r="C8" s="1102"/>
      <c r="D8" s="1102"/>
      <c r="F8" s="1124" t="str">
        <f>"2." &amp;mergeValue(A8)</f>
        <v>2.1</v>
      </c>
      <c r="G8" s="1133" t="s">
        <v>474</v>
      </c>
      <c r="H8" s="1185" t="str">
        <f>IF('Перечень тарифов'!R21="","наименование отсутствует","" &amp; 'Перечень тарифов'!R21 &amp; "")</f>
        <v>наименование отсутствует</v>
      </c>
      <c r="I8" s="1098" t="s">
        <v>569</v>
      </c>
      <c r="J8" s="1123"/>
      <c r="K8" s="1102"/>
      <c r="L8" s="1102"/>
      <c r="M8" s="1102"/>
      <c r="N8" s="1102"/>
      <c r="O8" s="1102"/>
      <c r="P8" s="1102"/>
      <c r="Q8" s="1102"/>
      <c r="R8" s="1102"/>
      <c r="S8" s="1102"/>
      <c r="T8" s="1102"/>
    </row>
    <row r="9" spans="1:20" s="1097" customFormat="1" ht="22.5">
      <c r="A9" s="1281"/>
      <c r="B9" s="1102"/>
      <c r="C9" s="1102"/>
      <c r="D9" s="1102"/>
      <c r="F9" s="1124" t="str">
        <f>"3." &amp;mergeValue(A9)</f>
        <v>3.1</v>
      </c>
      <c r="G9" s="1133" t="s">
        <v>475</v>
      </c>
      <c r="H9" s="1185" t="str">
        <f>IF('Перечень тарифов'!F21="","наименование отсутствует","" &amp; 'Перечень тарифов'!F21 &amp; "")</f>
        <v>Передача. Тепловая энергия</v>
      </c>
      <c r="I9" s="1098" t="s">
        <v>567</v>
      </c>
      <c r="J9" s="1123"/>
      <c r="K9" s="1102"/>
      <c r="L9" s="1102"/>
      <c r="M9" s="1102"/>
      <c r="N9" s="1102"/>
      <c r="O9" s="1102"/>
      <c r="P9" s="1102"/>
      <c r="Q9" s="1102"/>
      <c r="R9" s="1102"/>
      <c r="S9" s="1102"/>
      <c r="T9" s="1102"/>
    </row>
    <row r="10" spans="1:20" s="1097" customFormat="1" ht="22.5">
      <c r="A10" s="1281"/>
      <c r="B10" s="1102"/>
      <c r="C10" s="1102"/>
      <c r="D10" s="1102"/>
      <c r="F10" s="1124" t="str">
        <f>"4."&amp;mergeValue(A10)</f>
        <v>4.1</v>
      </c>
      <c r="G10" s="1133" t="s">
        <v>476</v>
      </c>
      <c r="H10" s="1192" t="s">
        <v>449</v>
      </c>
      <c r="I10" s="1098"/>
      <c r="J10" s="1123"/>
      <c r="K10" s="1102"/>
      <c r="L10" s="1102"/>
      <c r="M10" s="1102"/>
      <c r="N10" s="1102"/>
      <c r="O10" s="1102"/>
      <c r="P10" s="1102"/>
      <c r="Q10" s="1102"/>
      <c r="R10" s="1102"/>
      <c r="S10" s="1102"/>
      <c r="T10" s="1102"/>
    </row>
    <row r="11" spans="1:20" s="1097" customFormat="1" ht="18.75">
      <c r="A11" s="1281"/>
      <c r="B11" s="1281">
        <v>1</v>
      </c>
      <c r="C11" s="1183"/>
      <c r="D11" s="1183"/>
      <c r="F11" s="1124" t="str">
        <f>"4."&amp;mergeValue(A11) &amp;"."&amp;mergeValue(B11)</f>
        <v>4.1.1</v>
      </c>
      <c r="G11" s="1119" t="s">
        <v>571</v>
      </c>
      <c r="H11" s="1185" t="str">
        <f>IF(region_name="","",region_name)</f>
        <v>Ростовская область</v>
      </c>
      <c r="I11" s="1098" t="s">
        <v>479</v>
      </c>
      <c r="J11" s="1123"/>
      <c r="K11" s="1102"/>
      <c r="L11" s="1102"/>
      <c r="M11" s="1102"/>
      <c r="N11" s="1102"/>
      <c r="O11" s="1102"/>
      <c r="P11" s="1102"/>
      <c r="Q11" s="1102"/>
      <c r="R11" s="1102"/>
      <c r="S11" s="1102"/>
      <c r="T11" s="1102"/>
    </row>
    <row r="12" spans="1:20" s="1097" customFormat="1" ht="22.5">
      <c r="A12" s="1281"/>
      <c r="B12" s="1281"/>
      <c r="C12" s="1281">
        <v>1</v>
      </c>
      <c r="D12" s="1183"/>
      <c r="F12" s="1124" t="str">
        <f>"4."&amp;mergeValue(A12) &amp;"."&amp;mergeValue(B12)&amp;"."&amp;mergeValue(C12)</f>
        <v>4.1.1.1</v>
      </c>
      <c r="G12" s="1128" t="s">
        <v>477</v>
      </c>
      <c r="H12" s="1185" t="str">
        <f>IF(Территории!H13="","","" &amp; Территории!H13 &amp; "")</f>
        <v>Город Волгодонск</v>
      </c>
      <c r="I12" s="1098" t="s">
        <v>480</v>
      </c>
      <c r="J12" s="1123"/>
      <c r="K12" s="1102"/>
      <c r="L12" s="1102"/>
      <c r="M12" s="1102"/>
      <c r="N12" s="1102"/>
      <c r="O12" s="1102"/>
      <c r="P12" s="1102"/>
      <c r="Q12" s="1102"/>
      <c r="R12" s="1102"/>
      <c r="S12" s="1102"/>
      <c r="T12" s="1102"/>
    </row>
    <row r="13" spans="1:20" s="1097" customFormat="1" ht="56.25">
      <c r="A13" s="1281"/>
      <c r="B13" s="1281"/>
      <c r="C13" s="1281"/>
      <c r="D13" s="1183">
        <v>1</v>
      </c>
      <c r="F13" s="1124" t="str">
        <f>"4."&amp;mergeValue(A13) &amp;"."&amp;mergeValue(B13)&amp;"."&amp;mergeValue(C13)&amp;"."&amp;mergeValue(D13)</f>
        <v>4.1.1.1.1</v>
      </c>
      <c r="G13" s="1136" t="s">
        <v>478</v>
      </c>
      <c r="H13" s="1185" t="str">
        <f>IF(Территории!R14="","","" &amp; Территории!R14 &amp; "")</f>
        <v>Город Волгодонск (60712000)</v>
      </c>
      <c r="I13" s="1184" t="s">
        <v>570</v>
      </c>
      <c r="J13" s="1123"/>
      <c r="K13" s="1102"/>
      <c r="L13" s="1102"/>
      <c r="M13" s="1102"/>
      <c r="N13" s="1102"/>
      <c r="O13" s="1102"/>
      <c r="P13" s="1102"/>
      <c r="Q13" s="1102"/>
      <c r="R13" s="1102"/>
      <c r="S13" s="1102"/>
      <c r="T13" s="1102"/>
    </row>
    <row r="14" spans="1:20" s="1121" customFormat="1" ht="3" customHeight="1">
      <c r="A14" s="1122"/>
      <c r="B14" s="1122"/>
      <c r="C14" s="1122"/>
      <c r="D14" s="1122"/>
      <c r="F14" s="1120"/>
      <c r="G14" s="1134"/>
      <c r="H14" s="1135"/>
      <c r="I14" s="1105"/>
      <c r="J14" s="1122"/>
      <c r="K14" s="1122"/>
      <c r="L14" s="1122"/>
      <c r="M14" s="1122"/>
      <c r="N14" s="1122"/>
      <c r="O14" s="1122"/>
      <c r="P14" s="1122"/>
      <c r="Q14" s="1122"/>
      <c r="R14" s="1122"/>
      <c r="S14" s="1122"/>
      <c r="T14" s="1122"/>
    </row>
    <row r="15" spans="1:20" s="1121" customFormat="1" ht="15" customHeight="1">
      <c r="A15" s="1122"/>
      <c r="B15" s="1122"/>
      <c r="C15" s="1122"/>
      <c r="D15" s="1122"/>
      <c r="F15" s="1120"/>
      <c r="G15" s="1276" t="s">
        <v>572</v>
      </c>
      <c r="H15" s="1276"/>
      <c r="I15" s="1105"/>
      <c r="J15" s="1122"/>
      <c r="K15" s="1122"/>
      <c r="L15" s="1122"/>
      <c r="M15" s="1122"/>
      <c r="N15" s="1122"/>
      <c r="O15" s="1122"/>
      <c r="P15" s="1122"/>
      <c r="Q15" s="1122"/>
      <c r="R15" s="1122"/>
      <c r="S15" s="1122"/>
      <c r="T15" s="112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4_1">
    <tabColor rgb="FFEAEBEE"/>
  </sheetPr>
  <dimension ref="A1:AF42"/>
  <sheetViews>
    <sheetView showGridLines="0" topLeftCell="C10" zoomScaleNormal="100" workbookViewId="0">
      <selection activeCell="K23" sqref="K23"/>
    </sheetView>
  </sheetViews>
  <sheetFormatPr defaultColWidth="10.5703125" defaultRowHeight="14.25"/>
  <cols>
    <col min="1" max="1" width="9.140625" style="1081" hidden="1" customWidth="1"/>
    <col min="2" max="2" width="9.140625" style="1095"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101"/>
    <col min="16" max="16384" width="10.5703125" style="1073"/>
  </cols>
  <sheetData>
    <row r="1" spans="1:32" hidden="1">
      <c r="S1" s="1149"/>
      <c r="AF1" s="1150"/>
    </row>
    <row r="2" spans="1:32" hidden="1"/>
    <row r="3" spans="1:32" hidden="1"/>
    <row r="4" spans="1:32" ht="3" customHeight="1">
      <c r="C4" s="1079"/>
      <c r="D4" s="1074"/>
      <c r="E4" s="1074"/>
      <c r="F4" s="1074"/>
      <c r="G4" s="1074"/>
      <c r="H4" s="1074"/>
      <c r="I4" s="1074"/>
      <c r="J4" s="1074"/>
      <c r="K4" s="1141"/>
      <c r="L4" s="1141"/>
    </row>
    <row r="5" spans="1:32" ht="26.1" customHeight="1">
      <c r="C5" s="1079"/>
      <c r="D5" s="1310" t="s">
        <v>708</v>
      </c>
      <c r="E5" s="1310"/>
      <c r="F5" s="1310"/>
      <c r="G5" s="1310"/>
      <c r="H5" s="1310"/>
      <c r="I5" s="1310"/>
      <c r="J5" s="1310"/>
      <c r="K5" s="1310"/>
      <c r="L5" s="1125"/>
    </row>
    <row r="6" spans="1:32" ht="3" customHeight="1">
      <c r="C6" s="1079"/>
      <c r="D6" s="1074"/>
      <c r="E6" s="1142"/>
      <c r="F6" s="1142"/>
      <c r="G6" s="1142"/>
      <c r="H6" s="1142"/>
      <c r="I6" s="1142"/>
      <c r="J6" s="1142"/>
      <c r="K6" s="1078"/>
      <c r="L6" s="1143"/>
    </row>
    <row r="7" spans="1:32" ht="18.75">
      <c r="C7" s="1079"/>
      <c r="D7" s="1074"/>
      <c r="E7" s="1159" t="str">
        <f>"Дата подачи заявления об "&amp;IF(datePr_ch="","утверждении","изменении") &amp; " тарифов"</f>
        <v>Дата подачи заявления об утверждении тарифов</v>
      </c>
      <c r="F7" s="1287" t="str">
        <f>IF(datePr_ch="",IF(datePr="","",datePr),datePr_ch)</f>
        <v>25.04.2019</v>
      </c>
      <c r="G7" s="1287"/>
      <c r="H7" s="1287"/>
      <c r="I7" s="1287"/>
      <c r="J7" s="1287"/>
      <c r="K7" s="1287"/>
      <c r="L7" s="1170"/>
      <c r="M7" s="1099"/>
    </row>
    <row r="8" spans="1:32" ht="18.75">
      <c r="C8" s="1079"/>
      <c r="D8" s="1074"/>
      <c r="E8" s="1159" t="str">
        <f>"Номер подачи заявления об "&amp;IF(numberPr_ch="","утверждении","изменении") &amp; " тарифов"</f>
        <v>Номер подачи заявления об утверждении тарифов</v>
      </c>
      <c r="F8" s="1287" t="str">
        <f>IF(numberPr_ch="",IF(numberPr="","",numberPr),numberPr_ch)</f>
        <v>40/1.02-738</v>
      </c>
      <c r="G8" s="1287"/>
      <c r="H8" s="1287"/>
      <c r="I8" s="1287"/>
      <c r="J8" s="1287"/>
      <c r="K8" s="1287"/>
      <c r="L8" s="1170"/>
      <c r="M8" s="1099"/>
    </row>
    <row r="9" spans="1:32">
      <c r="C9" s="1079"/>
      <c r="D9" s="1074"/>
      <c r="E9" s="1142"/>
      <c r="F9" s="1142"/>
      <c r="G9" s="1142"/>
      <c r="H9" s="1142"/>
      <c r="I9" s="1142"/>
      <c r="J9" s="1142"/>
      <c r="K9" s="1078"/>
      <c r="L9" s="1143"/>
    </row>
    <row r="10" spans="1:32" ht="21" customHeight="1">
      <c r="C10" s="1079"/>
      <c r="D10" s="1294" t="s">
        <v>445</v>
      </c>
      <c r="E10" s="1294"/>
      <c r="F10" s="1294"/>
      <c r="G10" s="1294"/>
      <c r="H10" s="1294"/>
      <c r="I10" s="1294"/>
      <c r="J10" s="1294"/>
      <c r="K10" s="1294"/>
      <c r="L10" s="1351" t="s">
        <v>446</v>
      </c>
    </row>
    <row r="11" spans="1:32" ht="21" customHeight="1">
      <c r="C11" s="1079"/>
      <c r="D11" s="1305" t="s">
        <v>91</v>
      </c>
      <c r="E11" s="1362" t="s">
        <v>296</v>
      </c>
      <c r="F11" s="1362" t="s">
        <v>19</v>
      </c>
      <c r="G11" s="1371" t="s">
        <v>685</v>
      </c>
      <c r="H11" s="1372"/>
      <c r="I11" s="1373"/>
      <c r="J11" s="1362" t="s">
        <v>439</v>
      </c>
      <c r="K11" s="1362" t="s">
        <v>447</v>
      </c>
      <c r="L11" s="1351"/>
    </row>
    <row r="12" spans="1:32" ht="21" customHeight="1">
      <c r="C12" s="1079"/>
      <c r="D12" s="1307"/>
      <c r="E12" s="1363"/>
      <c r="F12" s="1363"/>
      <c r="G12" s="1364" t="s">
        <v>686</v>
      </c>
      <c r="H12" s="1365"/>
      <c r="I12" s="1084" t="s">
        <v>687</v>
      </c>
      <c r="J12" s="1363"/>
      <c r="K12" s="1363"/>
      <c r="L12" s="1351"/>
    </row>
    <row r="13" spans="1:32" ht="12" customHeight="1">
      <c r="C13" s="1079"/>
      <c r="D13" s="1075" t="s">
        <v>92</v>
      </c>
      <c r="E13" s="1075" t="s">
        <v>48</v>
      </c>
      <c r="F13" s="1075" t="s">
        <v>49</v>
      </c>
      <c r="G13" s="1366" t="s">
        <v>50</v>
      </c>
      <c r="H13" s="1366"/>
      <c r="I13" s="1075" t="s">
        <v>67</v>
      </c>
      <c r="J13" s="1075" t="s">
        <v>68</v>
      </c>
      <c r="K13" s="1075" t="s">
        <v>182</v>
      </c>
      <c r="L13" s="1075" t="s">
        <v>183</v>
      </c>
    </row>
    <row r="14" spans="1:32" ht="14.25" customHeight="1">
      <c r="A14" s="1106"/>
      <c r="C14" s="1079"/>
      <c r="D14" s="1154">
        <v>1</v>
      </c>
      <c r="E14" s="1352" t="s">
        <v>688</v>
      </c>
      <c r="F14" s="1367"/>
      <c r="G14" s="1367"/>
      <c r="H14" s="1367"/>
      <c r="I14" s="1367"/>
      <c r="J14" s="1367"/>
      <c r="K14" s="1367"/>
      <c r="L14" s="1091"/>
      <c r="M14" s="1156"/>
    </row>
    <row r="15" spans="1:32" ht="56.25">
      <c r="A15" s="1106"/>
      <c r="C15" s="1079"/>
      <c r="D15" s="1154" t="s">
        <v>294</v>
      </c>
      <c r="E15" s="1109" t="s">
        <v>449</v>
      </c>
      <c r="F15" s="1109" t="s">
        <v>449</v>
      </c>
      <c r="G15" s="1359" t="s">
        <v>449</v>
      </c>
      <c r="H15" s="1360"/>
      <c r="I15" s="1109" t="s">
        <v>449</v>
      </c>
      <c r="J15" s="1131" t="s">
        <v>2272</v>
      </c>
      <c r="K15" s="1036" t="s">
        <v>2271</v>
      </c>
      <c r="L15" s="1098" t="s">
        <v>689</v>
      </c>
      <c r="M15" s="1156"/>
    </row>
    <row r="16" spans="1:32" ht="18.75">
      <c r="A16" s="1106"/>
      <c r="B16" s="1095">
        <v>3</v>
      </c>
      <c r="C16" s="1079"/>
      <c r="D16" s="1157">
        <v>2</v>
      </c>
      <c r="E16" s="1368" t="s">
        <v>690</v>
      </c>
      <c r="F16" s="1369"/>
      <c r="G16" s="1369"/>
      <c r="H16" s="1370"/>
      <c r="I16" s="1370"/>
      <c r="J16" s="1370" t="s">
        <v>449</v>
      </c>
      <c r="K16" s="1370"/>
      <c r="L16" s="1152"/>
      <c r="M16" s="1156"/>
    </row>
    <row r="17" spans="1:15" ht="74.25" customHeight="1">
      <c r="A17" s="1106"/>
      <c r="C17" s="1353"/>
      <c r="D17" s="1361" t="s">
        <v>691</v>
      </c>
      <c r="E17" s="1357" t="str">
        <f>IF('Перечень тарифов'!E21="","наименование отсутствует","" &amp; 'Перечень тарифов'!E21 &amp; "")</f>
        <v>Тарифы на услуги по передаче тепловой энергии</v>
      </c>
      <c r="F17" s="1358" t="str">
        <f>IF('Перечень тарифов'!J21="","наименование отсутствует","" &amp; 'Перечень тарифов'!J21 &amp; "")</f>
        <v>Долгосрочный тариф на услуги по передаче тепловой энергии по тепловым сетям ООО "ТЭЦ-1", оказываемые ООО "Волгодонские тепловые сети"</v>
      </c>
      <c r="G17" s="1109"/>
      <c r="H17" s="1168" t="s">
        <v>1672</v>
      </c>
      <c r="I17" s="1166" t="s">
        <v>1673</v>
      </c>
      <c r="J17" s="1131" t="s">
        <v>247</v>
      </c>
      <c r="K17" s="1109" t="s">
        <v>449</v>
      </c>
      <c r="L17" s="1283" t="s">
        <v>712</v>
      </c>
      <c r="M17" s="1156"/>
    </row>
    <row r="18" spans="1:15" ht="18.75">
      <c r="A18" s="1106"/>
      <c r="C18" s="1353"/>
      <c r="D18" s="1361"/>
      <c r="E18" s="1357"/>
      <c r="F18" s="1358"/>
      <c r="G18" s="1158"/>
      <c r="H18" s="1153" t="s">
        <v>274</v>
      </c>
      <c r="I18" s="1148"/>
      <c r="J18" s="1148"/>
      <c r="K18" s="1146"/>
      <c r="L18" s="1285"/>
      <c r="M18" s="1156"/>
    </row>
    <row r="19" spans="1:15" ht="18.75">
      <c r="A19" s="1106"/>
      <c r="B19" s="1095">
        <v>3</v>
      </c>
      <c r="C19" s="1079"/>
      <c r="D19" s="1096" t="s">
        <v>49</v>
      </c>
      <c r="E19" s="1352" t="s">
        <v>692</v>
      </c>
      <c r="F19" s="1352"/>
      <c r="G19" s="1352"/>
      <c r="H19" s="1352"/>
      <c r="I19" s="1352"/>
      <c r="J19" s="1352"/>
      <c r="K19" s="1352"/>
      <c r="L19" s="1130"/>
      <c r="M19" s="1156"/>
    </row>
    <row r="20" spans="1:15" ht="33.75">
      <c r="A20" s="1106"/>
      <c r="C20" s="1079"/>
      <c r="D20" s="1154" t="s">
        <v>440</v>
      </c>
      <c r="E20" s="1109" t="s">
        <v>449</v>
      </c>
      <c r="F20" s="1109" t="s">
        <v>449</v>
      </c>
      <c r="G20" s="1359" t="s">
        <v>449</v>
      </c>
      <c r="H20" s="1360"/>
      <c r="I20" s="1109" t="s">
        <v>449</v>
      </c>
      <c r="J20" s="1109" t="s">
        <v>449</v>
      </c>
      <c r="K20" s="1036" t="s">
        <v>2273</v>
      </c>
      <c r="L20" s="1098" t="s">
        <v>693</v>
      </c>
      <c r="M20" s="1156"/>
    </row>
    <row r="21" spans="1:15" ht="18.75">
      <c r="A21" s="1106"/>
      <c r="B21" s="1095">
        <v>3</v>
      </c>
      <c r="C21" s="1079"/>
      <c r="D21" s="1096" t="s">
        <v>50</v>
      </c>
      <c r="E21" s="1352" t="s">
        <v>694</v>
      </c>
      <c r="F21" s="1352"/>
      <c r="G21" s="1352"/>
      <c r="H21" s="1352"/>
      <c r="I21" s="1352"/>
      <c r="J21" s="1352"/>
      <c r="K21" s="1352"/>
      <c r="L21" s="1130"/>
      <c r="M21" s="1156"/>
    </row>
    <row r="22" spans="1:15" ht="24.75" customHeight="1">
      <c r="A22" s="1106"/>
      <c r="C22" s="1353"/>
      <c r="D22" s="1361" t="s">
        <v>441</v>
      </c>
      <c r="E22" s="1357" t="str">
        <f>IF('Перечень тарифов'!E21="","наименование отсутствует","" &amp; 'Перечень тарифов'!E21 &amp; "")</f>
        <v>Тарифы на услуги по передаче тепловой энергии</v>
      </c>
      <c r="F22" s="1358" t="str">
        <f>IF('Перечень тарифов'!J21="","наименование отсутствует","" &amp; 'Перечень тарифов'!J21 &amp; "")</f>
        <v>Долгосрочный тариф на услуги по передаче тепловой энергии по тепловым сетям ООО "ТЭЦ-1", оказываемые ООО "Волгодонские тепловые сети"</v>
      </c>
      <c r="G22" s="1109"/>
      <c r="H22" s="1166" t="s">
        <v>1672</v>
      </c>
      <c r="I22" s="1166" t="s">
        <v>2267</v>
      </c>
      <c r="J22" s="1171">
        <v>11336.66</v>
      </c>
      <c r="K22" s="1109" t="s">
        <v>449</v>
      </c>
      <c r="L22" s="1283" t="s">
        <v>713</v>
      </c>
      <c r="M22" s="1156"/>
    </row>
    <row r="23" spans="1:15" s="1070" customFormat="1" ht="22.5" customHeight="1">
      <c r="A23" s="1106"/>
      <c r="B23" s="1095"/>
      <c r="C23" s="1353"/>
      <c r="D23" s="1361"/>
      <c r="E23" s="1357"/>
      <c r="F23" s="1358"/>
      <c r="G23" s="1187" t="s">
        <v>2264</v>
      </c>
      <c r="H23" s="1168" t="s">
        <v>2268</v>
      </c>
      <c r="I23" s="1166" t="s">
        <v>2269</v>
      </c>
      <c r="J23" s="1171">
        <v>11772.04</v>
      </c>
      <c r="K23" s="1109" t="s">
        <v>449</v>
      </c>
      <c r="L23" s="1284"/>
      <c r="M23" s="1156"/>
      <c r="N23" s="1101"/>
      <c r="O23" s="1101"/>
    </row>
    <row r="24" spans="1:15" s="1070" customFormat="1" ht="20.25" customHeight="1">
      <c r="A24" s="1106"/>
      <c r="B24" s="1095"/>
      <c r="C24" s="1353"/>
      <c r="D24" s="1361"/>
      <c r="E24" s="1357"/>
      <c r="F24" s="1358"/>
      <c r="G24" s="1187" t="s">
        <v>2264</v>
      </c>
      <c r="H24" s="1168" t="s">
        <v>2270</v>
      </c>
      <c r="I24" s="1166" t="s">
        <v>1673</v>
      </c>
      <c r="J24" s="1171">
        <v>12242.94</v>
      </c>
      <c r="K24" s="1109" t="s">
        <v>449</v>
      </c>
      <c r="L24" s="1284"/>
      <c r="M24" s="1156"/>
      <c r="N24" s="1101"/>
      <c r="O24" s="1101"/>
    </row>
    <row r="25" spans="1:15" ht="15" customHeight="1">
      <c r="A25" s="1106"/>
      <c r="C25" s="1353"/>
      <c r="D25" s="1361"/>
      <c r="E25" s="1357"/>
      <c r="F25" s="1358"/>
      <c r="G25" s="1158"/>
      <c r="H25" s="1153" t="s">
        <v>274</v>
      </c>
      <c r="I25" s="1145"/>
      <c r="J25" s="1145"/>
      <c r="K25" s="1146"/>
      <c r="L25" s="1285"/>
      <c r="M25" s="1156"/>
    </row>
    <row r="26" spans="1:15" ht="18.75">
      <c r="A26" s="1106"/>
      <c r="C26" s="1079"/>
      <c r="D26" s="1096" t="s">
        <v>67</v>
      </c>
      <c r="E26" s="1352" t="s">
        <v>768</v>
      </c>
      <c r="F26" s="1352"/>
      <c r="G26" s="1352"/>
      <c r="H26" s="1352"/>
      <c r="I26" s="1352"/>
      <c r="J26" s="1352"/>
      <c r="K26" s="1352"/>
      <c r="L26" s="1130"/>
      <c r="M26" s="1156"/>
    </row>
    <row r="27" spans="1:15" ht="39.950000000000003" customHeight="1">
      <c r="A27" s="1106"/>
      <c r="C27" s="1353"/>
      <c r="D27" s="1354" t="s">
        <v>442</v>
      </c>
      <c r="E27" s="1357" t="str">
        <f>IF('Перечень тарифов'!E21="","наименование отсутствует","" &amp; 'Перечень тарифов'!E21 &amp; "")</f>
        <v>Тарифы на услуги по передаче тепловой энергии</v>
      </c>
      <c r="F27" s="1358" t="str">
        <f>IF('Перечень тарифов'!J21="","наименование отсутствует","" &amp; 'Перечень тарифов'!J21 &amp; "")</f>
        <v>Долгосрочный тариф на услуги по передаче тепловой энергии по тепловым сетям ООО "ТЭЦ-1", оказываемые ООО "Волгодонские тепловые сети"</v>
      </c>
      <c r="G27" s="1109"/>
      <c r="H27" s="1168" t="s">
        <v>1672</v>
      </c>
      <c r="I27" s="1166" t="s">
        <v>2267</v>
      </c>
      <c r="J27" s="1171">
        <v>36.4</v>
      </c>
      <c r="K27" s="1109" t="s">
        <v>449</v>
      </c>
      <c r="L27" s="1283" t="s">
        <v>769</v>
      </c>
      <c r="M27" s="1156"/>
    </row>
    <row r="28" spans="1:15" s="1070" customFormat="1" ht="39.950000000000003" customHeight="1">
      <c r="A28" s="1106"/>
      <c r="B28" s="1095"/>
      <c r="C28" s="1353"/>
      <c r="D28" s="1355"/>
      <c r="E28" s="1357"/>
      <c r="F28" s="1358"/>
      <c r="G28" s="1187" t="s">
        <v>2264</v>
      </c>
      <c r="H28" s="1168" t="s">
        <v>2268</v>
      </c>
      <c r="I28" s="1166" t="s">
        <v>2269</v>
      </c>
      <c r="J28" s="1171">
        <v>36.4</v>
      </c>
      <c r="K28" s="1109" t="s">
        <v>449</v>
      </c>
      <c r="L28" s="1284"/>
      <c r="M28" s="1156"/>
      <c r="N28" s="1101"/>
      <c r="O28" s="1101"/>
    </row>
    <row r="29" spans="1:15" s="1070" customFormat="1" ht="18.95" customHeight="1">
      <c r="A29" s="1106"/>
      <c r="B29" s="1095"/>
      <c r="C29" s="1353"/>
      <c r="D29" s="1355"/>
      <c r="E29" s="1357"/>
      <c r="F29" s="1358"/>
      <c r="G29" s="1187" t="s">
        <v>2264</v>
      </c>
      <c r="H29" s="1168" t="s">
        <v>2270</v>
      </c>
      <c r="I29" s="1166" t="s">
        <v>1673</v>
      </c>
      <c r="J29" s="1171">
        <v>36.4</v>
      </c>
      <c r="K29" s="1109" t="s">
        <v>449</v>
      </c>
      <c r="L29" s="1284"/>
      <c r="M29" s="1156"/>
      <c r="N29" s="1101"/>
      <c r="O29" s="1101"/>
    </row>
    <row r="30" spans="1:15" ht="15" customHeight="1">
      <c r="A30" s="1106"/>
      <c r="C30" s="1353"/>
      <c r="D30" s="1356"/>
      <c r="E30" s="1357"/>
      <c r="F30" s="1358"/>
      <c r="G30" s="1158"/>
      <c r="H30" s="1153" t="s">
        <v>274</v>
      </c>
      <c r="I30" s="1145"/>
      <c r="J30" s="1145"/>
      <c r="K30" s="1146"/>
      <c r="L30" s="1285"/>
      <c r="M30" s="1156"/>
    </row>
    <row r="31" spans="1:15" ht="26.1" customHeight="1">
      <c r="A31" s="1106"/>
      <c r="C31" s="1079"/>
      <c r="D31" s="1096" t="s">
        <v>68</v>
      </c>
      <c r="E31" s="1352" t="s">
        <v>715</v>
      </c>
      <c r="F31" s="1352"/>
      <c r="G31" s="1352"/>
      <c r="H31" s="1352"/>
      <c r="I31" s="1352"/>
      <c r="J31" s="1352"/>
      <c r="K31" s="1352"/>
      <c r="L31" s="1130"/>
      <c r="M31" s="1156"/>
    </row>
    <row r="32" spans="1:15" ht="45" customHeight="1">
      <c r="A32" s="1106"/>
      <c r="C32" s="1353"/>
      <c r="D32" s="1354" t="s">
        <v>443</v>
      </c>
      <c r="E32" s="1357" t="str">
        <f>IF('Перечень тарифов'!E21="","наименование отсутствует","" &amp; 'Перечень тарифов'!E21 &amp; "")</f>
        <v>Тарифы на услуги по передаче тепловой энергии</v>
      </c>
      <c r="F32" s="1358" t="str">
        <f>IF('Перечень тарифов'!J21="","наименование отсутствует","" &amp; 'Перечень тарифов'!J21 &amp; "")</f>
        <v>Долгосрочный тариф на услуги по передаче тепловой энергии по тепловым сетям ООО "ТЭЦ-1", оказываемые ООО "Волгодонские тепловые сети"</v>
      </c>
      <c r="G32" s="1109"/>
      <c r="H32" s="1168" t="s">
        <v>1672</v>
      </c>
      <c r="I32" s="1166" t="s">
        <v>2267</v>
      </c>
      <c r="J32" s="1171">
        <v>0</v>
      </c>
      <c r="K32" s="1109" t="s">
        <v>449</v>
      </c>
      <c r="L32" s="1283" t="s">
        <v>716</v>
      </c>
      <c r="M32" s="1156"/>
      <c r="O32" s="1101" t="s">
        <v>554</v>
      </c>
    </row>
    <row r="33" spans="1:15" s="1070" customFormat="1" ht="45" customHeight="1">
      <c r="A33" s="1106"/>
      <c r="B33" s="1095"/>
      <c r="C33" s="1353"/>
      <c r="D33" s="1355"/>
      <c r="E33" s="1357"/>
      <c r="F33" s="1358"/>
      <c r="G33" s="1187" t="s">
        <v>2264</v>
      </c>
      <c r="H33" s="1168" t="s">
        <v>2268</v>
      </c>
      <c r="I33" s="1166" t="s">
        <v>2269</v>
      </c>
      <c r="J33" s="1171">
        <v>0</v>
      </c>
      <c r="K33" s="1109" t="s">
        <v>449</v>
      </c>
      <c r="L33" s="1284"/>
      <c r="M33" s="1156"/>
      <c r="N33" s="1101"/>
      <c r="O33" s="1101"/>
    </row>
    <row r="34" spans="1:15" s="1070" customFormat="1" ht="18.95" customHeight="1">
      <c r="A34" s="1106"/>
      <c r="B34" s="1095"/>
      <c r="C34" s="1353"/>
      <c r="D34" s="1355"/>
      <c r="E34" s="1357"/>
      <c r="F34" s="1358"/>
      <c r="G34" s="1187" t="s">
        <v>2264</v>
      </c>
      <c r="H34" s="1168" t="s">
        <v>2270</v>
      </c>
      <c r="I34" s="1166" t="s">
        <v>1673</v>
      </c>
      <c r="J34" s="1171">
        <v>0</v>
      </c>
      <c r="K34" s="1109" t="s">
        <v>449</v>
      </c>
      <c r="L34" s="1284"/>
      <c r="M34" s="1156"/>
      <c r="N34" s="1101"/>
      <c r="O34" s="1101"/>
    </row>
    <row r="35" spans="1:15" ht="15" customHeight="1">
      <c r="A35" s="1106"/>
      <c r="C35" s="1353"/>
      <c r="D35" s="1356"/>
      <c r="E35" s="1357"/>
      <c r="F35" s="1358"/>
      <c r="G35" s="1158"/>
      <c r="H35" s="1153" t="s">
        <v>274</v>
      </c>
      <c r="I35" s="1145"/>
      <c r="J35" s="1145"/>
      <c r="K35" s="1146"/>
      <c r="L35" s="1285"/>
      <c r="M35" s="1156"/>
    </row>
    <row r="36" spans="1:15" ht="25.5" customHeight="1">
      <c r="A36" s="1106"/>
      <c r="B36" s="1095">
        <v>3</v>
      </c>
      <c r="C36" s="1079"/>
      <c r="D36" s="1096" t="s">
        <v>182</v>
      </c>
      <c r="E36" s="1352" t="s">
        <v>714</v>
      </c>
      <c r="F36" s="1352"/>
      <c r="G36" s="1352"/>
      <c r="H36" s="1352"/>
      <c r="I36" s="1352"/>
      <c r="J36" s="1352"/>
      <c r="K36" s="1352"/>
      <c r="L36" s="1130"/>
      <c r="M36" s="1156"/>
    </row>
    <row r="37" spans="1:15" ht="50.1" customHeight="1">
      <c r="A37" s="1106"/>
      <c r="C37" s="1353"/>
      <c r="D37" s="1354" t="s">
        <v>695</v>
      </c>
      <c r="E37" s="1357" t="str">
        <f>IF('Перечень тарифов'!E21="","наименование отсутствует","" &amp; 'Перечень тарифов'!E21 &amp; "")</f>
        <v>Тарифы на услуги по передаче тепловой энергии</v>
      </c>
      <c r="F37" s="1358" t="str">
        <f>IF('Перечень тарифов'!J21="","наименование отсутствует","" &amp; 'Перечень тарифов'!J21 &amp; "")</f>
        <v>Долгосрочный тариф на услуги по передаче тепловой энергии по тепловым сетям ООО "ТЭЦ-1", оказываемые ООО "Волгодонские тепловые сети"</v>
      </c>
      <c r="G37" s="1109"/>
      <c r="H37" s="1168" t="s">
        <v>1672</v>
      </c>
      <c r="I37" s="1166" t="s">
        <v>2267</v>
      </c>
      <c r="J37" s="1171">
        <v>0</v>
      </c>
      <c r="K37" s="1109" t="s">
        <v>449</v>
      </c>
      <c r="L37" s="1283" t="s">
        <v>717</v>
      </c>
      <c r="M37" s="1156"/>
    </row>
    <row r="38" spans="1:15" s="1070" customFormat="1" ht="50.1" customHeight="1">
      <c r="A38" s="1106"/>
      <c r="B38" s="1095"/>
      <c r="C38" s="1353"/>
      <c r="D38" s="1355"/>
      <c r="E38" s="1357"/>
      <c r="F38" s="1358"/>
      <c r="G38" s="1187" t="s">
        <v>2264</v>
      </c>
      <c r="H38" s="1168" t="s">
        <v>2268</v>
      </c>
      <c r="I38" s="1166" t="s">
        <v>2269</v>
      </c>
      <c r="J38" s="1171">
        <v>0</v>
      </c>
      <c r="K38" s="1109" t="s">
        <v>449</v>
      </c>
      <c r="L38" s="1284"/>
      <c r="M38" s="1156"/>
      <c r="N38" s="1101"/>
      <c r="O38" s="1101"/>
    </row>
    <row r="39" spans="1:15" s="1070" customFormat="1" ht="18.95" customHeight="1">
      <c r="A39" s="1106"/>
      <c r="B39" s="1095"/>
      <c r="C39" s="1353"/>
      <c r="D39" s="1355"/>
      <c r="E39" s="1357"/>
      <c r="F39" s="1358"/>
      <c r="G39" s="1187" t="s">
        <v>2264</v>
      </c>
      <c r="H39" s="1168" t="s">
        <v>2270</v>
      </c>
      <c r="I39" s="1166" t="s">
        <v>1673</v>
      </c>
      <c r="J39" s="1171">
        <v>0</v>
      </c>
      <c r="K39" s="1109" t="s">
        <v>449</v>
      </c>
      <c r="L39" s="1284"/>
      <c r="M39" s="1156"/>
      <c r="N39" s="1101"/>
      <c r="O39" s="1101"/>
    </row>
    <row r="40" spans="1:15" ht="15" customHeight="1">
      <c r="A40" s="1106"/>
      <c r="C40" s="1353"/>
      <c r="D40" s="1356"/>
      <c r="E40" s="1357"/>
      <c r="F40" s="1358"/>
      <c r="G40" s="1158"/>
      <c r="H40" s="1153" t="s">
        <v>274</v>
      </c>
      <c r="I40" s="1145"/>
      <c r="J40" s="1145"/>
      <c r="K40" s="1146"/>
      <c r="L40" s="1285"/>
      <c r="M40" s="1156"/>
    </row>
    <row r="41" spans="1:15" s="1093" customFormat="1" ht="3" customHeight="1">
      <c r="A41" s="1106"/>
      <c r="D41" s="1160"/>
      <c r="E41" s="1160"/>
      <c r="F41" s="1160"/>
      <c r="G41" s="1160"/>
      <c r="H41" s="1160"/>
      <c r="I41" s="1160"/>
      <c r="J41" s="1160"/>
      <c r="K41" s="1160"/>
      <c r="L41" s="1160"/>
      <c r="N41" s="1144"/>
      <c r="O41" s="1144"/>
    </row>
    <row r="42" spans="1:15" ht="24.75" customHeight="1">
      <c r="D42" s="1147">
        <v>1</v>
      </c>
      <c r="E42" s="1276" t="s">
        <v>711</v>
      </c>
      <c r="F42" s="1276"/>
      <c r="G42" s="1276"/>
      <c r="H42" s="1276"/>
      <c r="I42" s="1276"/>
      <c r="J42" s="1276"/>
      <c r="K42" s="1276"/>
      <c r="L42" s="1276"/>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5"/>
    <mergeCell ref="D22:D25"/>
    <mergeCell ref="E22:E25"/>
    <mergeCell ref="F22:F25"/>
    <mergeCell ref="L32:L35"/>
    <mergeCell ref="L22:L25"/>
    <mergeCell ref="E26:K26"/>
    <mergeCell ref="C27:C30"/>
    <mergeCell ref="D27:D30"/>
    <mergeCell ref="E27:E30"/>
    <mergeCell ref="F27:F30"/>
    <mergeCell ref="L27:L30"/>
    <mergeCell ref="E31:K31"/>
    <mergeCell ref="C32:C35"/>
    <mergeCell ref="D32:D35"/>
    <mergeCell ref="E32:E35"/>
    <mergeCell ref="F32:F35"/>
    <mergeCell ref="E42:L42"/>
    <mergeCell ref="E36:K36"/>
    <mergeCell ref="C37:C40"/>
    <mergeCell ref="D37:D40"/>
    <mergeCell ref="E37:E40"/>
    <mergeCell ref="F37:F40"/>
    <mergeCell ref="L37:L40"/>
  </mergeCells>
  <dataValidations count="6">
    <dataValidation type="textLength" operator="lessThanOrEqual" allowBlank="1" showInputMessage="1" showErrorMessage="1" errorTitle="Ошибка" error="Допускается ввод не более 900 символов!" sqref="L32 L27 L22 L16:L17 L3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2:I34 H27:I29 H22:I24 H17:I17 H37:I39"/>
    <dataValidation type="decimal" allowBlank="1" showErrorMessage="1" errorTitle="Ошибка" error="Допускается ввод только действительных чисел!" sqref="J32:J34 J27:J29 J22:J24 J37:J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20 K1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5227ed2a-c29e-44e2-a4e2-70b75a7ef408"/>
    <hyperlink ref="K20" location="'Форма 4.10.1'!$K$20" tooltip="Кликните по гиперссылке, чтобы перейти по гиперссылке или отредактировать её" display="https://portal.eias.ru/Portal/DownloadPage.aspx?type=12&amp;guid=97708097-2114-4604-801d-ba438d7af0a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4" t="s">
        <v>461</v>
      </c>
      <c r="E5" s="1374"/>
      <c r="F5" s="1374"/>
      <c r="G5" s="1374"/>
      <c r="H5" s="1374"/>
      <c r="I5" s="1374"/>
      <c r="J5" s="1374"/>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6" t="s">
        <v>445</v>
      </c>
      <c r="E8" s="1376"/>
      <c r="F8" s="1376"/>
      <c r="G8" s="1376"/>
      <c r="H8" s="1376"/>
      <c r="I8" s="1376"/>
      <c r="J8" s="1376"/>
      <c r="K8" s="1376" t="s">
        <v>446</v>
      </c>
    </row>
    <row r="9" spans="1:14">
      <c r="D9" s="1376" t="s">
        <v>91</v>
      </c>
      <c r="E9" s="1376" t="s">
        <v>463</v>
      </c>
      <c r="F9" s="1376"/>
      <c r="G9" s="1376" t="s">
        <v>464</v>
      </c>
      <c r="H9" s="1376"/>
      <c r="I9" s="1376"/>
      <c r="J9" s="1376"/>
      <c r="K9" s="1376"/>
    </row>
    <row r="10" spans="1:14" ht="22.5">
      <c r="D10" s="1376"/>
      <c r="E10" s="131" t="s">
        <v>465</v>
      </c>
      <c r="F10" s="131" t="s">
        <v>398</v>
      </c>
      <c r="G10" s="131" t="s">
        <v>398</v>
      </c>
      <c r="H10" s="131" t="s">
        <v>465</v>
      </c>
      <c r="I10" s="131" t="s">
        <v>466</v>
      </c>
      <c r="J10" s="131" t="s">
        <v>447</v>
      </c>
      <c r="K10" s="137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9"/>
      <c r="F12" s="1110"/>
      <c r="G12" s="1110"/>
      <c r="H12" s="1110"/>
      <c r="I12" s="1176"/>
      <c r="J12" s="1036"/>
      <c r="K12" s="1283" t="s">
        <v>467</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5"/>
      <c r="K13" s="1285"/>
    </row>
    <row r="14" spans="1:14" ht="3" customHeight="1">
      <c r="A14" s="125"/>
      <c r="B14" s="125"/>
      <c r="C14" s="125"/>
    </row>
    <row r="15" spans="1:14" ht="27.75" customHeight="1">
      <c r="E15" s="1375" t="s">
        <v>573</v>
      </c>
      <c r="F15" s="1375"/>
      <c r="G15" s="1375"/>
      <c r="H15" s="1375"/>
      <c r="I15" s="1375"/>
      <c r="J15" s="13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313</v>
      </c>
      <c r="E7" s="1240"/>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2"/>
    </row>
    <row r="13" spans="3:9" ht="12" customHeight="1">
      <c r="C13" s="47"/>
      <c r="D13" s="400"/>
      <c r="E13" s="401" t="s">
        <v>176</v>
      </c>
    </row>
    <row r="14" spans="3:9" ht="3" customHeight="1"/>
    <row r="15" spans="3:9" ht="22.5" customHeight="1">
      <c r="C15" s="161"/>
      <c r="D15" s="1377" t="s">
        <v>314</v>
      </c>
      <c r="E15" s="137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4" t="s">
        <v>54</v>
      </c>
      <c r="E7" s="1374"/>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8" t="s">
        <v>55</v>
      </c>
      <c r="C2" s="1378"/>
      <c r="D2" s="1378"/>
      <c r="E2" s="409"/>
    </row>
    <row r="3" spans="2:5" ht="3"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1"/>
      <c r="F9" s="1403"/>
      <c r="G9" s="1407" t="s">
        <v>84</v>
      </c>
      <c r="H9" s="1250"/>
      <c r="I9" s="1250">
        <v>1</v>
      </c>
      <c r="J9" s="1396"/>
      <c r="K9" s="1309" t="s">
        <v>84</v>
      </c>
      <c r="L9" s="1244"/>
      <c r="M9" s="1244" t="s">
        <v>92</v>
      </c>
      <c r="N9" s="1399"/>
      <c r="O9" s="1309" t="s">
        <v>84</v>
      </c>
      <c r="P9" s="1244"/>
      <c r="Q9" s="1244" t="s">
        <v>92</v>
      </c>
      <c r="R9" s="1400"/>
      <c r="S9" s="1309" t="s">
        <v>84</v>
      </c>
      <c r="T9" s="1033"/>
      <c r="U9" s="1033" t="s">
        <v>92</v>
      </c>
      <c r="V9" s="1191"/>
      <c r="W9" s="287"/>
    </row>
    <row r="10" spans="1:23" s="701" customFormat="1" ht="17.100000000000001" customHeight="1">
      <c r="A10" s="197"/>
      <c r="C10" s="152"/>
      <c r="D10" s="1250"/>
      <c r="E10" s="1401"/>
      <c r="F10" s="1403"/>
      <c r="G10" s="1407"/>
      <c r="H10" s="1250"/>
      <c r="I10" s="1250"/>
      <c r="J10" s="1396"/>
      <c r="K10" s="1309"/>
      <c r="L10" s="1244"/>
      <c r="M10" s="1244"/>
      <c r="N10" s="1399"/>
      <c r="O10" s="1309"/>
      <c r="P10" s="1244"/>
      <c r="Q10" s="1244"/>
      <c r="R10" s="1400"/>
      <c r="S10" s="1309"/>
      <c r="T10" s="1035"/>
      <c r="U10" s="706"/>
      <c r="V10" s="707" t="s">
        <v>631</v>
      </c>
      <c r="W10" s="708"/>
    </row>
    <row r="11" spans="1:23" s="96" customFormat="1" ht="17.100000000000001" customHeight="1">
      <c r="A11" s="197"/>
      <c r="C11" s="152"/>
      <c r="D11" s="1248"/>
      <c r="E11" s="1402"/>
      <c r="F11" s="1404"/>
      <c r="G11" s="1248"/>
      <c r="H11" s="1248"/>
      <c r="I11" s="1248"/>
      <c r="J11" s="1397"/>
      <c r="K11" s="1248"/>
      <c r="L11" s="1248"/>
      <c r="M11" s="1248"/>
      <c r="N11" s="1400"/>
      <c r="O11" s="1248"/>
      <c r="P11" s="1034"/>
      <c r="Q11" s="706"/>
      <c r="R11" s="707" t="s">
        <v>630</v>
      </c>
      <c r="S11" s="703"/>
      <c r="T11" s="703"/>
      <c r="U11" s="703"/>
      <c r="V11" s="703"/>
      <c r="W11" s="708"/>
    </row>
    <row r="12" spans="1:23" s="96" customFormat="1" ht="17.100000000000001" customHeight="1">
      <c r="A12" s="197"/>
      <c r="C12" s="152"/>
      <c r="D12" s="1248"/>
      <c r="E12" s="1402"/>
      <c r="F12" s="1404"/>
      <c r="G12" s="1248"/>
      <c r="H12" s="1248"/>
      <c r="I12" s="1248"/>
      <c r="J12" s="1397"/>
      <c r="K12" s="1248"/>
      <c r="L12" s="706"/>
      <c r="M12" s="707"/>
      <c r="N12" s="707" t="s">
        <v>410</v>
      </c>
      <c r="O12" s="707"/>
      <c r="P12" s="707"/>
      <c r="Q12" s="707"/>
      <c r="R12" s="707"/>
      <c r="S12" s="703"/>
      <c r="T12" s="703"/>
      <c r="U12" s="703"/>
      <c r="V12" s="703"/>
      <c r="W12" s="708"/>
    </row>
    <row r="13" spans="1:23" s="96" customFormat="1" ht="17.25" customHeight="1">
      <c r="A13" s="197"/>
      <c r="C13" s="152"/>
      <c r="D13" s="1248"/>
      <c r="E13" s="1402"/>
      <c r="F13" s="1404"/>
      <c r="G13" s="1248"/>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95"/>
      <c r="E15" s="1405"/>
      <c r="F15" s="1406"/>
      <c r="G15" s="1408"/>
      <c r="H15" s="1250"/>
      <c r="I15" s="1250">
        <v>1</v>
      </c>
      <c r="J15" s="1396"/>
      <c r="K15" s="1309" t="s">
        <v>84</v>
      </c>
      <c r="L15" s="1244"/>
      <c r="M15" s="1244" t="s">
        <v>92</v>
      </c>
      <c r="N15" s="1399"/>
      <c r="O15" s="1309" t="s">
        <v>84</v>
      </c>
      <c r="P15" s="1244"/>
      <c r="Q15" s="1244" t="s">
        <v>92</v>
      </c>
      <c r="R15" s="1400"/>
      <c r="S15" s="1309" t="s">
        <v>84</v>
      </c>
      <c r="T15" s="1033"/>
      <c r="U15" s="1033" t="s">
        <v>92</v>
      </c>
      <c r="V15" s="1191"/>
      <c r="W15" s="287"/>
    </row>
    <row r="16" spans="1:23" s="704" customFormat="1" ht="16.5" customHeight="1">
      <c r="A16" s="710"/>
      <c r="B16" s="705"/>
      <c r="C16" s="709"/>
      <c r="D16" s="1395"/>
      <c r="E16" s="1405"/>
      <c r="F16" s="1406"/>
      <c r="G16" s="1408"/>
      <c r="H16" s="1250"/>
      <c r="I16" s="1250"/>
      <c r="J16" s="1396"/>
      <c r="K16" s="1309"/>
      <c r="L16" s="1244"/>
      <c r="M16" s="1244"/>
      <c r="N16" s="1399"/>
      <c r="O16" s="1309"/>
      <c r="P16" s="1244"/>
      <c r="Q16" s="1244"/>
      <c r="R16" s="1400"/>
      <c r="S16" s="1309"/>
      <c r="T16" s="1035"/>
      <c r="U16" s="706"/>
      <c r="V16" s="707" t="s">
        <v>631</v>
      </c>
      <c r="W16" s="708"/>
    </row>
    <row r="17" spans="1:36" ht="17.100000000000001" customHeight="1">
      <c r="A17" s="197"/>
      <c r="B17" s="96"/>
      <c r="C17" s="152"/>
      <c r="D17" s="1395"/>
      <c r="E17" s="1405"/>
      <c r="F17" s="1406"/>
      <c r="G17" s="1408"/>
      <c r="H17" s="1250"/>
      <c r="I17" s="1250"/>
      <c r="J17" s="1397"/>
      <c r="K17" s="1309"/>
      <c r="L17" s="1244"/>
      <c r="M17" s="1244"/>
      <c r="N17" s="1400"/>
      <c r="O17" s="1309"/>
      <c r="P17" s="1034"/>
      <c r="Q17" s="706"/>
      <c r="R17" s="707" t="s">
        <v>630</v>
      </c>
      <c r="S17" s="703"/>
      <c r="T17" s="703"/>
      <c r="U17" s="703"/>
      <c r="V17" s="703"/>
      <c r="W17" s="708"/>
    </row>
    <row r="18" spans="1:36" ht="17.100000000000001" customHeight="1">
      <c r="A18" s="197"/>
      <c r="B18" s="96"/>
      <c r="C18" s="152"/>
      <c r="D18" s="1395"/>
      <c r="E18" s="1405"/>
      <c r="F18" s="1406"/>
      <c r="G18" s="1408"/>
      <c r="H18" s="1250"/>
      <c r="I18" s="1250"/>
      <c r="J18" s="1397"/>
      <c r="K18" s="1309"/>
      <c r="L18" s="706"/>
      <c r="M18" s="707"/>
      <c r="N18" s="707" t="s">
        <v>410</v>
      </c>
      <c r="O18" s="707"/>
      <c r="P18" s="707"/>
      <c r="Q18" s="707"/>
      <c r="R18" s="707"/>
      <c r="S18" s="703"/>
      <c r="T18" s="703"/>
      <c r="U18" s="703"/>
      <c r="V18" s="703"/>
      <c r="W18" s="708"/>
    </row>
    <row r="19" spans="1:36" ht="17.100000000000001" customHeight="1">
      <c r="A19" s="197"/>
      <c r="B19" s="96"/>
      <c r="C19" s="152"/>
      <c r="D19" s="1395"/>
      <c r="E19" s="1405"/>
      <c r="F19" s="1406"/>
      <c r="G19" s="1408"/>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8" t="s">
        <v>297</v>
      </c>
      <c r="P27" s="1398"/>
      <c r="Q27" s="1398"/>
      <c r="R27" s="1334" t="s">
        <v>269</v>
      </c>
      <c r="S27" s="1334"/>
      <c r="T27" s="1334"/>
      <c r="U27" s="1294" t="s">
        <v>339</v>
      </c>
      <c r="W27" s="1409"/>
    </row>
    <row r="28" spans="1:36" ht="17.100000000000001" customHeight="1">
      <c r="O28" s="1335" t="s">
        <v>579</v>
      </c>
      <c r="P28" s="1335" t="s">
        <v>270</v>
      </c>
      <c r="Q28" s="1335"/>
      <c r="R28" s="1334"/>
      <c r="S28" s="1334"/>
      <c r="T28" s="1334"/>
      <c r="U28" s="1294"/>
      <c r="W28" s="1409"/>
    </row>
    <row r="29" spans="1:36" ht="37.5" customHeight="1">
      <c r="O29" s="1335"/>
      <c r="P29" s="98" t="s">
        <v>580</v>
      </c>
      <c r="Q29" s="98" t="s">
        <v>6</v>
      </c>
      <c r="R29" s="99" t="s">
        <v>273</v>
      </c>
      <c r="S29" s="1336" t="s">
        <v>272</v>
      </c>
      <c r="T29" s="1336"/>
      <c r="U29" s="1294"/>
      <c r="W29" s="1409"/>
    </row>
    <row r="30" spans="1:36" ht="17.100000000000001" customHeight="1">
      <c r="G30" s="150"/>
      <c r="H30" s="150"/>
      <c r="I30" s="150"/>
      <c r="J30" s="150"/>
      <c r="K30" s="150"/>
      <c r="L30" s="116"/>
      <c r="M30" s="403" t="s">
        <v>182</v>
      </c>
      <c r="N30" s="404"/>
      <c r="O30" s="1410"/>
      <c r="P30" s="1410"/>
      <c r="Q30" s="1410"/>
      <c r="R30" s="1410"/>
      <c r="S30" s="1410"/>
      <c r="T30" s="1410"/>
      <c r="U30" s="1410"/>
      <c r="V30" s="116"/>
      <c r="W30" s="116"/>
      <c r="X30" s="196"/>
      <c r="Y30" s="196"/>
      <c r="Z30" s="196"/>
      <c r="AA30" s="196"/>
      <c r="AB30" s="196"/>
      <c r="AC30" s="196"/>
      <c r="AD30" s="196"/>
      <c r="AE30" s="196"/>
      <c r="AF30" s="196"/>
      <c r="AG30" s="196"/>
      <c r="AH30" s="196"/>
      <c r="AI30" s="196"/>
      <c r="AJ30" s="196"/>
    </row>
    <row r="31" spans="1:36" s="492" customFormat="1" ht="22.5">
      <c r="A31" s="1313">
        <v>1</v>
      </c>
      <c r="B31" s="794"/>
      <c r="C31" s="794"/>
      <c r="D31" s="794"/>
      <c r="E31" s="795"/>
      <c r="F31" s="796"/>
      <c r="G31" s="796"/>
      <c r="H31" s="796"/>
      <c r="I31" s="797"/>
      <c r="J31" s="792"/>
      <c r="K31" s="799"/>
      <c r="L31" s="561">
        <f>mergeValue(A31)</f>
        <v>1</v>
      </c>
      <c r="M31" s="609" t="s">
        <v>19</v>
      </c>
      <c r="N31" s="614"/>
      <c r="O31" s="1386"/>
      <c r="P31" s="1387"/>
      <c r="Q31" s="1387"/>
      <c r="R31" s="1387"/>
      <c r="S31" s="1387"/>
      <c r="T31" s="1387"/>
      <c r="U31" s="1387"/>
      <c r="V31" s="1388"/>
      <c r="W31" s="1130" t="s">
        <v>719</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13"/>
      <c r="B32" s="1313">
        <v>1</v>
      </c>
      <c r="C32" s="794"/>
      <c r="D32" s="794"/>
      <c r="E32" s="796"/>
      <c r="F32" s="796"/>
      <c r="G32" s="796"/>
      <c r="H32" s="796"/>
      <c r="I32" s="791"/>
      <c r="J32" s="790"/>
      <c r="K32" s="793"/>
      <c r="L32" s="561" t="str">
        <f>mergeValue(A32) &amp;"."&amp; mergeValue(B32)</f>
        <v>1.1</v>
      </c>
      <c r="M32" s="515" t="s">
        <v>15</v>
      </c>
      <c r="N32" s="614"/>
      <c r="O32" s="1386"/>
      <c r="P32" s="1387"/>
      <c r="Q32" s="1387"/>
      <c r="R32" s="1387"/>
      <c r="S32" s="1387"/>
      <c r="T32" s="1387"/>
      <c r="U32" s="1387"/>
      <c r="V32" s="1388"/>
      <c r="W32" s="1130" t="s">
        <v>460</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13"/>
      <c r="B33" s="1313"/>
      <c r="C33" s="1313">
        <v>1</v>
      </c>
      <c r="D33" s="794"/>
      <c r="E33" s="796"/>
      <c r="F33" s="796"/>
      <c r="G33" s="796"/>
      <c r="H33" s="796"/>
      <c r="I33" s="798"/>
      <c r="J33" s="790"/>
      <c r="K33" s="793"/>
      <c r="L33" s="561" t="str">
        <f>mergeValue(A33) &amp;"."&amp; mergeValue(B33)&amp;"."&amp; mergeValue(C33)</f>
        <v>1.1.1</v>
      </c>
      <c r="M33" s="516" t="s">
        <v>7</v>
      </c>
      <c r="N33" s="614"/>
      <c r="O33" s="1386"/>
      <c r="P33" s="1387"/>
      <c r="Q33" s="1387"/>
      <c r="R33" s="1387"/>
      <c r="S33" s="1387"/>
      <c r="T33" s="1387"/>
      <c r="U33" s="1387"/>
      <c r="V33" s="1388"/>
      <c r="W33" s="1130" t="s">
        <v>601</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13"/>
      <c r="B34" s="1313"/>
      <c r="C34" s="1313"/>
      <c r="D34" s="1313">
        <v>1</v>
      </c>
      <c r="E34" s="796"/>
      <c r="F34" s="796"/>
      <c r="G34" s="796"/>
      <c r="H34" s="796"/>
      <c r="I34" s="798"/>
      <c r="J34" s="790"/>
      <c r="K34" s="793"/>
      <c r="L34" s="561" t="str">
        <f>mergeValue(A34) &amp;"."&amp; mergeValue(B34)&amp;"."&amp; mergeValue(C34)&amp;"."&amp; mergeValue(D34)</f>
        <v>1.1.1.1</v>
      </c>
      <c r="M34" s="517" t="s">
        <v>21</v>
      </c>
      <c r="N34" s="614"/>
      <c r="O34" s="1386"/>
      <c r="P34" s="1387"/>
      <c r="Q34" s="1387"/>
      <c r="R34" s="1387"/>
      <c r="S34" s="1387"/>
      <c r="T34" s="1387"/>
      <c r="U34" s="1387"/>
      <c r="V34" s="1388"/>
      <c r="W34" s="1130" t="s">
        <v>602</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13"/>
      <c r="B35" s="1313"/>
      <c r="C35" s="1313"/>
      <c r="D35" s="1313"/>
      <c r="E35" s="1313">
        <v>1</v>
      </c>
      <c r="F35" s="796"/>
      <c r="G35" s="796"/>
      <c r="H35" s="794">
        <v>1</v>
      </c>
      <c r="I35" s="1313">
        <v>1</v>
      </c>
      <c r="J35" s="796"/>
      <c r="K35" s="801"/>
      <c r="L35" s="561" t="str">
        <f>mergeValue(A35) &amp;"."&amp; mergeValue(B35)&amp;"."&amp; mergeValue(C35)&amp;"."&amp; mergeValue(D35)&amp;"."&amp; mergeValue(E35)</f>
        <v>1.1.1.1.1</v>
      </c>
      <c r="M35" s="523" t="s">
        <v>8</v>
      </c>
      <c r="N35" s="614"/>
      <c r="O35" s="1316"/>
      <c r="P35" s="1317"/>
      <c r="Q35" s="1317"/>
      <c r="R35" s="1317"/>
      <c r="S35" s="1317"/>
      <c r="T35" s="1317"/>
      <c r="U35" s="1317"/>
      <c r="V35" s="1318"/>
      <c r="W35" s="1130" t="s">
        <v>720</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13"/>
      <c r="B36" s="1313"/>
      <c r="C36" s="1313"/>
      <c r="D36" s="1313"/>
      <c r="E36" s="1313"/>
      <c r="F36" s="1313">
        <v>1</v>
      </c>
      <c r="G36" s="794"/>
      <c r="H36" s="794"/>
      <c r="I36" s="1313"/>
      <c r="J36" s="1313">
        <v>1</v>
      </c>
      <c r="K36" s="802"/>
      <c r="L36" s="561" t="str">
        <f>mergeValue(A36) &amp;"."&amp; mergeValue(B36)&amp;"."&amp; mergeValue(C36)&amp;"."&amp; mergeValue(D36)&amp;"."&amp; mergeValue(E36)&amp;"."&amp; mergeValue(F36)</f>
        <v>1.1.1.1.1.1</v>
      </c>
      <c r="M36" s="524" t="s">
        <v>9</v>
      </c>
      <c r="N36" s="614"/>
      <c r="O36" s="1316"/>
      <c r="P36" s="1317"/>
      <c r="Q36" s="1317"/>
      <c r="R36" s="1317"/>
      <c r="S36" s="1317"/>
      <c r="T36" s="1317"/>
      <c r="U36" s="1317"/>
      <c r="V36" s="1318"/>
      <c r="W36" s="1130" t="s">
        <v>721</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13"/>
      <c r="B37" s="1313"/>
      <c r="C37" s="1313"/>
      <c r="D37" s="1313"/>
      <c r="E37" s="1313"/>
      <c r="F37" s="1313"/>
      <c r="G37" s="794">
        <v>1</v>
      </c>
      <c r="H37" s="794"/>
      <c r="I37" s="1313"/>
      <c r="J37" s="1313"/>
      <c r="K37" s="802">
        <v>1</v>
      </c>
      <c r="L37" s="561" t="str">
        <f>mergeValue(A37) &amp;"."&amp; mergeValue(B37)&amp;"."&amp; mergeValue(C37)&amp;"."&amp; mergeValue(D37)&amp;"."&amp; mergeValue(E37)&amp;"."&amp; mergeValue(F37)&amp;"."&amp; mergeValue(G37)</f>
        <v>1.1.1.1.1.1.1</v>
      </c>
      <c r="M37" s="1015"/>
      <c r="N37" s="614"/>
      <c r="O37" s="531"/>
      <c r="P37" s="531"/>
      <c r="Q37" s="1039"/>
      <c r="R37" s="1308"/>
      <c r="S37" s="1309" t="s">
        <v>83</v>
      </c>
      <c r="T37" s="1308"/>
      <c r="U37" s="1309" t="s">
        <v>83</v>
      </c>
      <c r="V37" s="531"/>
      <c r="W37" s="1283" t="s">
        <v>722</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13"/>
      <c r="B38" s="1313"/>
      <c r="C38" s="1313"/>
      <c r="D38" s="1313"/>
      <c r="E38" s="1313"/>
      <c r="F38" s="1313"/>
      <c r="G38" s="794"/>
      <c r="H38" s="794"/>
      <c r="I38" s="1313"/>
      <c r="J38" s="1313"/>
      <c r="K38" s="802"/>
      <c r="L38" s="568"/>
      <c r="M38" s="614"/>
      <c r="N38" s="614"/>
      <c r="O38" s="531"/>
      <c r="P38" s="531"/>
      <c r="Q38" s="552" t="str">
        <f>R37 &amp; "-" &amp; T37</f>
        <v>-</v>
      </c>
      <c r="R38" s="1308"/>
      <c r="S38" s="1309"/>
      <c r="T38" s="1308"/>
      <c r="U38" s="1309"/>
      <c r="V38" s="531"/>
      <c r="W38" s="1284"/>
      <c r="X38" s="553"/>
      <c r="Y38" s="557"/>
      <c r="Z38" s="557" t="str">
        <f t="shared" si="0"/>
        <v/>
      </c>
      <c r="AA38" s="557"/>
      <c r="AB38" s="557"/>
      <c r="AC38" s="557"/>
      <c r="AD38" s="553"/>
      <c r="AE38" s="553"/>
      <c r="AF38" s="553"/>
      <c r="AG38" s="553"/>
      <c r="AH38" s="553"/>
      <c r="AI38" s="553"/>
      <c r="AJ38" s="553"/>
    </row>
    <row r="39" spans="1:36" s="492" customFormat="1" ht="15" customHeight="1">
      <c r="A39" s="1313"/>
      <c r="B39" s="1313"/>
      <c r="C39" s="1313"/>
      <c r="D39" s="1313"/>
      <c r="E39" s="1313"/>
      <c r="F39" s="1313"/>
      <c r="G39" s="796"/>
      <c r="H39" s="794"/>
      <c r="I39" s="1313"/>
      <c r="J39" s="1313"/>
      <c r="K39" s="801"/>
      <c r="L39" s="507"/>
      <c r="M39" s="526" t="s">
        <v>24</v>
      </c>
      <c r="N39" s="533"/>
      <c r="O39" s="533"/>
      <c r="P39" s="533"/>
      <c r="Q39" s="533"/>
      <c r="R39" s="533"/>
      <c r="S39" s="533"/>
      <c r="T39" s="533"/>
      <c r="U39" s="533"/>
      <c r="V39" s="529"/>
      <c r="W39" s="1285"/>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13"/>
      <c r="B40" s="1313"/>
      <c r="C40" s="1313"/>
      <c r="D40" s="1313"/>
      <c r="E40" s="1313"/>
      <c r="F40" s="796"/>
      <c r="G40" s="796"/>
      <c r="H40" s="794"/>
      <c r="I40" s="1313"/>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13"/>
      <c r="B41" s="1313"/>
      <c r="C41" s="1313"/>
      <c r="D41" s="1313"/>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13"/>
      <c r="B42" s="1313"/>
      <c r="C42" s="1313"/>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13"/>
      <c r="B43" s="1313"/>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13"/>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8"/>
      <c r="Y47" s="208"/>
      <c r="Z47" s="208"/>
      <c r="AA47" s="208"/>
      <c r="AB47" s="208"/>
      <c r="AC47" s="208"/>
      <c r="AD47" s="208"/>
      <c r="AE47" s="208"/>
      <c r="AF47" s="208"/>
      <c r="AG47" s="208"/>
      <c r="AH47" s="208"/>
      <c r="AI47" s="208"/>
      <c r="AJ47" s="208"/>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13">
        <v>1</v>
      </c>
      <c r="B49" s="812"/>
      <c r="C49" s="812"/>
      <c r="D49" s="812"/>
      <c r="E49" s="813"/>
      <c r="F49" s="814"/>
      <c r="G49" s="814"/>
      <c r="H49" s="814"/>
      <c r="I49" s="815"/>
      <c r="J49" s="810"/>
      <c r="K49" s="817"/>
      <c r="L49" s="561">
        <f>mergeValue(A49)</f>
        <v>1</v>
      </c>
      <c r="M49" s="609" t="s">
        <v>19</v>
      </c>
      <c r="N49" s="614"/>
      <c r="O49" s="1386"/>
      <c r="P49" s="1387"/>
      <c r="Q49" s="1387"/>
      <c r="R49" s="1387"/>
      <c r="S49" s="1387"/>
      <c r="T49" s="1387"/>
      <c r="U49" s="1387"/>
      <c r="V49" s="1388"/>
      <c r="W49" s="1130" t="s">
        <v>719</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13"/>
      <c r="B50" s="1313">
        <v>1</v>
      </c>
      <c r="C50" s="812"/>
      <c r="D50" s="812"/>
      <c r="E50" s="814"/>
      <c r="F50" s="814"/>
      <c r="G50" s="814"/>
      <c r="H50" s="814"/>
      <c r="I50" s="809"/>
      <c r="J50" s="808"/>
      <c r="K50" s="811"/>
      <c r="L50" s="561" t="str">
        <f>mergeValue(A50) &amp;"."&amp; mergeValue(B50)</f>
        <v>1.1</v>
      </c>
      <c r="M50" s="515" t="s">
        <v>15</v>
      </c>
      <c r="N50" s="614"/>
      <c r="O50" s="1386"/>
      <c r="P50" s="1387"/>
      <c r="Q50" s="1387"/>
      <c r="R50" s="1387"/>
      <c r="S50" s="1387"/>
      <c r="T50" s="1387"/>
      <c r="U50" s="1387"/>
      <c r="V50" s="1388"/>
      <c r="W50" s="1130" t="s">
        <v>460</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13"/>
      <c r="B51" s="1313"/>
      <c r="C51" s="1313">
        <v>1</v>
      </c>
      <c r="D51" s="812"/>
      <c r="E51" s="814"/>
      <c r="F51" s="814"/>
      <c r="G51" s="814"/>
      <c r="H51" s="814"/>
      <c r="I51" s="816"/>
      <c r="J51" s="808"/>
      <c r="K51" s="811"/>
      <c r="L51" s="561" t="str">
        <f>mergeValue(A51) &amp;"."&amp; mergeValue(B51)&amp;"."&amp; mergeValue(C51)</f>
        <v>1.1.1</v>
      </c>
      <c r="M51" s="516" t="s">
        <v>7</v>
      </c>
      <c r="N51" s="614"/>
      <c r="O51" s="1386"/>
      <c r="P51" s="1387"/>
      <c r="Q51" s="1387"/>
      <c r="R51" s="1387"/>
      <c r="S51" s="1387"/>
      <c r="T51" s="1387"/>
      <c r="U51" s="1387"/>
      <c r="V51" s="1388"/>
      <c r="W51" s="1130" t="s">
        <v>601</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13"/>
      <c r="B52" s="1313"/>
      <c r="C52" s="1313"/>
      <c r="D52" s="1313">
        <v>1</v>
      </c>
      <c r="E52" s="814"/>
      <c r="F52" s="814"/>
      <c r="G52" s="814"/>
      <c r="H52" s="814"/>
      <c r="I52" s="816"/>
      <c r="J52" s="808"/>
      <c r="K52" s="811"/>
      <c r="L52" s="561" t="str">
        <f>mergeValue(A52) &amp;"."&amp; mergeValue(B52)&amp;"."&amp; mergeValue(C52)&amp;"."&amp; mergeValue(D52)</f>
        <v>1.1.1.1</v>
      </c>
      <c r="M52" s="517" t="s">
        <v>21</v>
      </c>
      <c r="N52" s="614"/>
      <c r="O52" s="1386"/>
      <c r="P52" s="1387"/>
      <c r="Q52" s="1387"/>
      <c r="R52" s="1387"/>
      <c r="S52" s="1387"/>
      <c r="T52" s="1387"/>
      <c r="U52" s="1387"/>
      <c r="V52" s="1388"/>
      <c r="W52" s="1130" t="s">
        <v>602</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13"/>
      <c r="B53" s="1313"/>
      <c r="C53" s="1313"/>
      <c r="D53" s="1313"/>
      <c r="E53" s="1313">
        <v>1</v>
      </c>
      <c r="F53" s="814"/>
      <c r="G53" s="814"/>
      <c r="H53" s="812">
        <v>1</v>
      </c>
      <c r="I53" s="1313">
        <v>1</v>
      </c>
      <c r="J53" s="814"/>
      <c r="K53" s="819"/>
      <c r="L53" s="561" t="str">
        <f>mergeValue(A53) &amp;"."&amp; mergeValue(B53)&amp;"."&amp; mergeValue(C53)&amp;"."&amp; mergeValue(D53)&amp;"."&amp; mergeValue(E53)</f>
        <v>1.1.1.1.1</v>
      </c>
      <c r="M53" s="523" t="s">
        <v>8</v>
      </c>
      <c r="N53" s="614"/>
      <c r="O53" s="1316"/>
      <c r="P53" s="1317"/>
      <c r="Q53" s="1317"/>
      <c r="R53" s="1317"/>
      <c r="S53" s="1317"/>
      <c r="T53" s="1317"/>
      <c r="U53" s="1317"/>
      <c r="V53" s="1318"/>
      <c r="W53" s="1130" t="s">
        <v>720</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13"/>
      <c r="B54" s="1313"/>
      <c r="C54" s="1313"/>
      <c r="D54" s="1313"/>
      <c r="E54" s="1313"/>
      <c r="F54" s="1313">
        <v>1</v>
      </c>
      <c r="G54" s="812"/>
      <c r="H54" s="812"/>
      <c r="I54" s="1313"/>
      <c r="J54" s="1313">
        <v>1</v>
      </c>
      <c r="K54" s="820"/>
      <c r="L54" s="561" t="str">
        <f>mergeValue(A54) &amp;"."&amp; mergeValue(B54)&amp;"."&amp; mergeValue(C54)&amp;"."&amp; mergeValue(D54)&amp;"."&amp; mergeValue(E54)&amp;"."&amp; mergeValue(F54)</f>
        <v>1.1.1.1.1.1</v>
      </c>
      <c r="M54" s="524" t="s">
        <v>9</v>
      </c>
      <c r="N54" s="614"/>
      <c r="O54" s="1316"/>
      <c r="P54" s="1317"/>
      <c r="Q54" s="1317"/>
      <c r="R54" s="1317"/>
      <c r="S54" s="1317"/>
      <c r="T54" s="1317"/>
      <c r="U54" s="1317"/>
      <c r="V54" s="1318"/>
      <c r="W54" s="1130" t="s">
        <v>721</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13"/>
      <c r="B55" s="1313"/>
      <c r="C55" s="1313"/>
      <c r="D55" s="1313"/>
      <c r="E55" s="1313"/>
      <c r="F55" s="1313"/>
      <c r="G55" s="812">
        <v>1</v>
      </c>
      <c r="H55" s="812"/>
      <c r="I55" s="1313"/>
      <c r="J55" s="1313"/>
      <c r="K55" s="820">
        <v>1</v>
      </c>
      <c r="L55" s="561" t="str">
        <f>mergeValue(A55) &amp;"."&amp; mergeValue(B55)&amp;"."&amp; mergeValue(C55)&amp;"."&amp; mergeValue(D55)&amp;"."&amp; mergeValue(E55)&amp;"."&amp; mergeValue(F55)&amp;"."&amp; mergeValue(G55)</f>
        <v>1.1.1.1.1.1.1</v>
      </c>
      <c r="M55" s="1015"/>
      <c r="N55" s="614"/>
      <c r="O55" s="531"/>
      <c r="P55" s="531"/>
      <c r="Q55" s="1039"/>
      <c r="R55" s="1308"/>
      <c r="S55" s="1309" t="s">
        <v>83</v>
      </c>
      <c r="T55" s="1308"/>
      <c r="U55" s="1309" t="s">
        <v>83</v>
      </c>
      <c r="V55" s="531"/>
      <c r="W55" s="1283" t="s">
        <v>722</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13"/>
      <c r="B56" s="1313"/>
      <c r="C56" s="1313"/>
      <c r="D56" s="1313"/>
      <c r="E56" s="1313"/>
      <c r="F56" s="1313"/>
      <c r="G56" s="812"/>
      <c r="H56" s="812"/>
      <c r="I56" s="1313"/>
      <c r="J56" s="1313"/>
      <c r="K56" s="820"/>
      <c r="L56" s="568"/>
      <c r="M56" s="614"/>
      <c r="N56" s="614"/>
      <c r="O56" s="531"/>
      <c r="P56" s="531"/>
      <c r="Q56" s="552" t="str">
        <f>R55 &amp; "-" &amp; T55</f>
        <v>-</v>
      </c>
      <c r="R56" s="1308"/>
      <c r="S56" s="1309"/>
      <c r="T56" s="1308"/>
      <c r="U56" s="1309"/>
      <c r="V56" s="531"/>
      <c r="W56" s="1284"/>
      <c r="X56" s="553"/>
      <c r="Y56" s="557"/>
      <c r="Z56" s="557" t="str">
        <f t="shared" si="1"/>
        <v/>
      </c>
      <c r="AA56" s="557"/>
      <c r="AB56" s="557"/>
      <c r="AC56" s="557"/>
      <c r="AD56" s="553"/>
      <c r="AE56" s="553"/>
      <c r="AF56" s="553"/>
      <c r="AG56" s="553"/>
      <c r="AH56" s="553"/>
      <c r="AI56" s="553"/>
      <c r="AJ56" s="553"/>
    </row>
    <row r="57" spans="1:36" s="492" customFormat="1" ht="15" customHeight="1">
      <c r="A57" s="1313"/>
      <c r="B57" s="1313"/>
      <c r="C57" s="1313"/>
      <c r="D57" s="1313"/>
      <c r="E57" s="1313"/>
      <c r="F57" s="1313"/>
      <c r="G57" s="814"/>
      <c r="H57" s="812"/>
      <c r="I57" s="1313"/>
      <c r="J57" s="1313"/>
      <c r="K57" s="819"/>
      <c r="L57" s="507"/>
      <c r="M57" s="526" t="s">
        <v>24</v>
      </c>
      <c r="N57" s="533"/>
      <c r="O57" s="533"/>
      <c r="P57" s="533"/>
      <c r="Q57" s="533"/>
      <c r="R57" s="533"/>
      <c r="S57" s="533"/>
      <c r="T57" s="533"/>
      <c r="U57" s="533"/>
      <c r="V57" s="529"/>
      <c r="W57" s="1285"/>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13"/>
      <c r="B58" s="1313"/>
      <c r="C58" s="1313"/>
      <c r="D58" s="1313"/>
      <c r="E58" s="1313"/>
      <c r="F58" s="814"/>
      <c r="G58" s="814"/>
      <c r="H58" s="812"/>
      <c r="I58" s="1313"/>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13"/>
      <c r="B59" s="1313"/>
      <c r="C59" s="1313"/>
      <c r="D59" s="1313"/>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13"/>
      <c r="B60" s="1313"/>
      <c r="C60" s="1313"/>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13"/>
      <c r="B61" s="1313"/>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13"/>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8"/>
      <c r="Y65" s="208"/>
      <c r="Z65" s="208"/>
      <c r="AA65" s="208"/>
      <c r="AB65" s="208"/>
      <c r="AC65" s="208"/>
      <c r="AD65" s="208"/>
      <c r="AE65" s="208"/>
      <c r="AF65" s="208"/>
      <c r="AG65" s="208"/>
      <c r="AH65" s="208"/>
      <c r="AI65" s="208"/>
      <c r="AJ65" s="208"/>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13">
        <v>1</v>
      </c>
      <c r="B67" s="830"/>
      <c r="C67" s="830"/>
      <c r="D67" s="830"/>
      <c r="E67" s="831"/>
      <c r="F67" s="832"/>
      <c r="G67" s="832"/>
      <c r="H67" s="832"/>
      <c r="I67" s="833"/>
      <c r="J67" s="828"/>
      <c r="K67" s="835"/>
      <c r="L67" s="561">
        <f>mergeValue(A67)</f>
        <v>1</v>
      </c>
      <c r="M67" s="609" t="s">
        <v>19</v>
      </c>
      <c r="N67" s="614"/>
      <c r="O67" s="1386"/>
      <c r="P67" s="1387"/>
      <c r="Q67" s="1387"/>
      <c r="R67" s="1387"/>
      <c r="S67" s="1387"/>
      <c r="T67" s="1387"/>
      <c r="U67" s="1387"/>
      <c r="V67" s="1388"/>
      <c r="W67" s="1130" t="s">
        <v>719</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13"/>
      <c r="B68" s="1313">
        <v>1</v>
      </c>
      <c r="C68" s="830"/>
      <c r="D68" s="830"/>
      <c r="E68" s="832"/>
      <c r="F68" s="832"/>
      <c r="G68" s="832"/>
      <c r="H68" s="832"/>
      <c r="I68" s="827"/>
      <c r="J68" s="826"/>
      <c r="K68" s="829"/>
      <c r="L68" s="561" t="str">
        <f>mergeValue(A68) &amp;"."&amp; mergeValue(B68)</f>
        <v>1.1</v>
      </c>
      <c r="M68" s="515" t="s">
        <v>15</v>
      </c>
      <c r="N68" s="614"/>
      <c r="O68" s="1386"/>
      <c r="P68" s="1387"/>
      <c r="Q68" s="1387"/>
      <c r="R68" s="1387"/>
      <c r="S68" s="1387"/>
      <c r="T68" s="1387"/>
      <c r="U68" s="1387"/>
      <c r="V68" s="1388"/>
      <c r="W68" s="1130" t="s">
        <v>460</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13"/>
      <c r="B69" s="1313"/>
      <c r="C69" s="1313">
        <v>1</v>
      </c>
      <c r="D69" s="830"/>
      <c r="E69" s="832"/>
      <c r="F69" s="832"/>
      <c r="G69" s="832"/>
      <c r="H69" s="832"/>
      <c r="I69" s="834"/>
      <c r="J69" s="826"/>
      <c r="K69" s="829"/>
      <c r="L69" s="561" t="str">
        <f>mergeValue(A69) &amp;"."&amp; mergeValue(B69)&amp;"."&amp; mergeValue(C69)</f>
        <v>1.1.1</v>
      </c>
      <c r="M69" s="516" t="s">
        <v>7</v>
      </c>
      <c r="N69" s="614"/>
      <c r="O69" s="1386"/>
      <c r="P69" s="1387"/>
      <c r="Q69" s="1387"/>
      <c r="R69" s="1387"/>
      <c r="S69" s="1387"/>
      <c r="T69" s="1387"/>
      <c r="U69" s="1387"/>
      <c r="V69" s="1388"/>
      <c r="W69" s="1130" t="s">
        <v>601</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13"/>
      <c r="B70" s="1313"/>
      <c r="C70" s="1313"/>
      <c r="D70" s="1313">
        <v>1</v>
      </c>
      <c r="E70" s="832"/>
      <c r="F70" s="832"/>
      <c r="G70" s="832"/>
      <c r="H70" s="832"/>
      <c r="I70" s="834"/>
      <c r="J70" s="826"/>
      <c r="K70" s="829"/>
      <c r="L70" s="561" t="str">
        <f>mergeValue(A70) &amp;"."&amp; mergeValue(B70)&amp;"."&amp; mergeValue(C70)&amp;"."&amp; mergeValue(D70)</f>
        <v>1.1.1.1</v>
      </c>
      <c r="M70" s="517" t="s">
        <v>21</v>
      </c>
      <c r="N70" s="614"/>
      <c r="O70" s="1386"/>
      <c r="P70" s="1387"/>
      <c r="Q70" s="1387"/>
      <c r="R70" s="1387"/>
      <c r="S70" s="1387"/>
      <c r="T70" s="1387"/>
      <c r="U70" s="1387"/>
      <c r="V70" s="1388"/>
      <c r="W70" s="1130" t="s">
        <v>602</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13"/>
      <c r="B71" s="1313"/>
      <c r="C71" s="1313"/>
      <c r="D71" s="1313"/>
      <c r="E71" s="1313">
        <v>1</v>
      </c>
      <c r="F71" s="832"/>
      <c r="G71" s="832"/>
      <c r="H71" s="830">
        <v>1</v>
      </c>
      <c r="I71" s="1313">
        <v>1</v>
      </c>
      <c r="J71" s="832"/>
      <c r="K71" s="837"/>
      <c r="L71" s="561" t="str">
        <f>mergeValue(A71) &amp;"."&amp; mergeValue(B71)&amp;"."&amp; mergeValue(C71)&amp;"."&amp; mergeValue(D71)&amp;"."&amp; mergeValue(E71)</f>
        <v>1.1.1.1.1</v>
      </c>
      <c r="M71" s="523" t="s">
        <v>8</v>
      </c>
      <c r="N71" s="614"/>
      <c r="O71" s="1316"/>
      <c r="P71" s="1317"/>
      <c r="Q71" s="1317"/>
      <c r="R71" s="1317"/>
      <c r="S71" s="1317"/>
      <c r="T71" s="1317"/>
      <c r="U71" s="1317"/>
      <c r="V71" s="1318"/>
      <c r="W71" s="1130" t="s">
        <v>720</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13"/>
      <c r="B72" s="1313"/>
      <c r="C72" s="1313"/>
      <c r="D72" s="1313"/>
      <c r="E72" s="1313"/>
      <c r="F72" s="1313">
        <v>1</v>
      </c>
      <c r="G72" s="830"/>
      <c r="H72" s="830"/>
      <c r="I72" s="1313"/>
      <c r="J72" s="1313">
        <v>1</v>
      </c>
      <c r="K72" s="838"/>
      <c r="L72" s="561" t="str">
        <f>mergeValue(A72) &amp;"."&amp; mergeValue(B72)&amp;"."&amp; mergeValue(C72)&amp;"."&amp; mergeValue(D72)&amp;"."&amp; mergeValue(E72)&amp;"."&amp; mergeValue(F72)</f>
        <v>1.1.1.1.1.1</v>
      </c>
      <c r="M72" s="524" t="s">
        <v>9</v>
      </c>
      <c r="N72" s="614"/>
      <c r="O72" s="1316"/>
      <c r="P72" s="1317"/>
      <c r="Q72" s="1317"/>
      <c r="R72" s="1317"/>
      <c r="S72" s="1317"/>
      <c r="T72" s="1317"/>
      <c r="U72" s="1317"/>
      <c r="V72" s="1318"/>
      <c r="W72" s="1130" t="s">
        <v>721</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13"/>
      <c r="B73" s="1313"/>
      <c r="C73" s="1313"/>
      <c r="D73" s="1313"/>
      <c r="E73" s="1313"/>
      <c r="F73" s="1313"/>
      <c r="G73" s="830">
        <v>1</v>
      </c>
      <c r="H73" s="830"/>
      <c r="I73" s="1313"/>
      <c r="J73" s="1313"/>
      <c r="K73" s="838">
        <v>1</v>
      </c>
      <c r="L73" s="561" t="str">
        <f>mergeValue(A73) &amp;"."&amp; mergeValue(B73)&amp;"."&amp; mergeValue(C73)&amp;"."&amp; mergeValue(D73)&amp;"."&amp; mergeValue(E73)&amp;"."&amp; mergeValue(F73)&amp;"."&amp; mergeValue(G73)</f>
        <v>1.1.1.1.1.1.1</v>
      </c>
      <c r="M73" s="1015"/>
      <c r="N73" s="614"/>
      <c r="O73" s="531"/>
      <c r="P73" s="531"/>
      <c r="Q73" s="1039"/>
      <c r="R73" s="1308"/>
      <c r="S73" s="1309" t="s">
        <v>83</v>
      </c>
      <c r="T73" s="1308"/>
      <c r="U73" s="1309" t="s">
        <v>83</v>
      </c>
      <c r="V73" s="531"/>
      <c r="W73" s="1283" t="s">
        <v>722</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13"/>
      <c r="B74" s="1313"/>
      <c r="C74" s="1313"/>
      <c r="D74" s="1313"/>
      <c r="E74" s="1313"/>
      <c r="F74" s="1313"/>
      <c r="G74" s="830"/>
      <c r="H74" s="830"/>
      <c r="I74" s="1313"/>
      <c r="J74" s="1313"/>
      <c r="K74" s="838"/>
      <c r="L74" s="568"/>
      <c r="M74" s="614"/>
      <c r="N74" s="614"/>
      <c r="O74" s="531"/>
      <c r="P74" s="531"/>
      <c r="Q74" s="552" t="str">
        <f>R73 &amp; "-" &amp; T73</f>
        <v>-</v>
      </c>
      <c r="R74" s="1308"/>
      <c r="S74" s="1309"/>
      <c r="T74" s="1308"/>
      <c r="U74" s="1309"/>
      <c r="V74" s="531"/>
      <c r="W74" s="1284"/>
      <c r="X74" s="553"/>
      <c r="Y74" s="557"/>
      <c r="Z74" s="557" t="str">
        <f t="shared" si="2"/>
        <v/>
      </c>
      <c r="AA74" s="557"/>
      <c r="AB74" s="557"/>
      <c r="AC74" s="557"/>
      <c r="AD74" s="553"/>
      <c r="AE74" s="553"/>
      <c r="AF74" s="553"/>
      <c r="AG74" s="553"/>
      <c r="AH74" s="553"/>
      <c r="AI74" s="553"/>
      <c r="AJ74" s="553"/>
    </row>
    <row r="75" spans="1:36" s="492" customFormat="1" ht="15" customHeight="1">
      <c r="A75" s="1313"/>
      <c r="B75" s="1313"/>
      <c r="C75" s="1313"/>
      <c r="D75" s="1313"/>
      <c r="E75" s="1313"/>
      <c r="F75" s="1313"/>
      <c r="G75" s="832"/>
      <c r="H75" s="830"/>
      <c r="I75" s="1313"/>
      <c r="J75" s="1313"/>
      <c r="K75" s="837"/>
      <c r="L75" s="507"/>
      <c r="M75" s="526" t="s">
        <v>24</v>
      </c>
      <c r="N75" s="533"/>
      <c r="O75" s="533"/>
      <c r="P75" s="533"/>
      <c r="Q75" s="533"/>
      <c r="R75" s="533"/>
      <c r="S75" s="533"/>
      <c r="T75" s="533"/>
      <c r="U75" s="533"/>
      <c r="V75" s="529"/>
      <c r="W75" s="1285"/>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13"/>
      <c r="B76" s="1313"/>
      <c r="C76" s="1313"/>
      <c r="D76" s="1313"/>
      <c r="E76" s="1313"/>
      <c r="F76" s="832"/>
      <c r="G76" s="832"/>
      <c r="H76" s="830"/>
      <c r="I76" s="1313"/>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13"/>
      <c r="B77" s="1313"/>
      <c r="C77" s="1313"/>
      <c r="D77" s="1313"/>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13"/>
      <c r="B78" s="1313"/>
      <c r="C78" s="1313"/>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13"/>
      <c r="B79" s="1313"/>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13"/>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8"/>
      <c r="Y83" s="208"/>
      <c r="Z83" s="208"/>
      <c r="AA83" s="208"/>
      <c r="AB83" s="208"/>
      <c r="AC83" s="208"/>
      <c r="AD83" s="208"/>
      <c r="AE83" s="208"/>
      <c r="AF83" s="208"/>
      <c r="AG83" s="208"/>
      <c r="AH83" s="208"/>
      <c r="AI83" s="208"/>
      <c r="AJ83" s="208"/>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13">
        <v>1</v>
      </c>
      <c r="B85" s="866"/>
      <c r="C85" s="866"/>
      <c r="D85" s="866"/>
      <c r="E85" s="867"/>
      <c r="F85" s="868"/>
      <c r="G85" s="866"/>
      <c r="H85" s="866"/>
      <c r="I85" s="869"/>
      <c r="J85" s="864"/>
      <c r="K85" s="873">
        <v>1</v>
      </c>
      <c r="L85" s="561">
        <f>mergeValue(A85)</f>
        <v>1</v>
      </c>
      <c r="M85" s="609" t="s">
        <v>19</v>
      </c>
      <c r="N85" s="548"/>
      <c r="O85" s="1379"/>
      <c r="P85" s="1380"/>
      <c r="Q85" s="1380"/>
      <c r="R85" s="1380"/>
      <c r="S85" s="1380"/>
      <c r="T85" s="1380"/>
      <c r="U85" s="1380"/>
      <c r="V85" s="1381"/>
      <c r="W85" s="1130" t="s">
        <v>719</v>
      </c>
      <c r="X85" s="553"/>
      <c r="Y85" s="553"/>
      <c r="Z85" s="553"/>
      <c r="AA85" s="553"/>
      <c r="AB85" s="553"/>
      <c r="AC85" s="553"/>
      <c r="AD85" s="553"/>
      <c r="AE85" s="553"/>
      <c r="AF85" s="553"/>
      <c r="AG85" s="553"/>
      <c r="AH85" s="553"/>
      <c r="AI85" s="553"/>
    </row>
    <row r="86" spans="1:36" s="492" customFormat="1" ht="22.5">
      <c r="A86" s="1313"/>
      <c r="B86" s="1313">
        <v>1</v>
      </c>
      <c r="C86" s="866"/>
      <c r="D86" s="866"/>
      <c r="E86" s="868"/>
      <c r="F86" s="868"/>
      <c r="G86" s="866"/>
      <c r="H86" s="866"/>
      <c r="I86" s="863"/>
      <c r="J86" s="862"/>
      <c r="K86" s="873">
        <v>1</v>
      </c>
      <c r="L86" s="561" t="str">
        <f>mergeValue(A86) &amp;"."&amp; mergeValue(B86)</f>
        <v>1.1</v>
      </c>
      <c r="M86" s="515" t="s">
        <v>15</v>
      </c>
      <c r="N86" s="548"/>
      <c r="O86" s="1379"/>
      <c r="P86" s="1380"/>
      <c r="Q86" s="1380"/>
      <c r="R86" s="1380"/>
      <c r="S86" s="1380"/>
      <c r="T86" s="1380"/>
      <c r="U86" s="1380"/>
      <c r="V86" s="1381"/>
      <c r="W86" s="1130" t="s">
        <v>460</v>
      </c>
      <c r="X86" s="553"/>
      <c r="Y86" s="553"/>
      <c r="Z86" s="553"/>
      <c r="AA86" s="553"/>
      <c r="AB86" s="553"/>
      <c r="AC86" s="553"/>
      <c r="AD86" s="553"/>
      <c r="AE86" s="553"/>
      <c r="AF86" s="553"/>
      <c r="AG86" s="553"/>
      <c r="AH86" s="553"/>
      <c r="AI86" s="553"/>
    </row>
    <row r="87" spans="1:36" s="492" customFormat="1" ht="22.5">
      <c r="A87" s="1313"/>
      <c r="B87" s="1313"/>
      <c r="C87" s="1313">
        <v>1</v>
      </c>
      <c r="D87" s="866"/>
      <c r="E87" s="868"/>
      <c r="F87" s="868"/>
      <c r="G87" s="866"/>
      <c r="H87" s="866"/>
      <c r="I87" s="870"/>
      <c r="J87" s="862"/>
      <c r="K87" s="873">
        <v>1</v>
      </c>
      <c r="L87" s="561" t="str">
        <f>mergeValue(A87) &amp;"."&amp; mergeValue(B87)&amp;"."&amp; mergeValue(C87)</f>
        <v>1.1.1</v>
      </c>
      <c r="M87" s="516" t="s">
        <v>7</v>
      </c>
      <c r="N87" s="548"/>
      <c r="O87" s="1379"/>
      <c r="P87" s="1380"/>
      <c r="Q87" s="1380"/>
      <c r="R87" s="1380"/>
      <c r="S87" s="1380"/>
      <c r="T87" s="1380"/>
      <c r="U87" s="1380"/>
      <c r="V87" s="1381"/>
      <c r="W87" s="1130" t="s">
        <v>601</v>
      </c>
      <c r="X87" s="553"/>
      <c r="Y87" s="553"/>
      <c r="Z87" s="553"/>
      <c r="AA87" s="553"/>
      <c r="AB87" s="553"/>
      <c r="AC87" s="553"/>
      <c r="AD87" s="553"/>
      <c r="AE87" s="553"/>
      <c r="AF87" s="553"/>
      <c r="AG87" s="553"/>
      <c r="AH87" s="553"/>
      <c r="AI87" s="553"/>
    </row>
    <row r="88" spans="1:36" s="492" customFormat="1" ht="22.5">
      <c r="A88" s="1313"/>
      <c r="B88" s="1313"/>
      <c r="C88" s="1313"/>
      <c r="D88" s="1313">
        <v>1</v>
      </c>
      <c r="E88" s="868"/>
      <c r="F88" s="868"/>
      <c r="G88" s="866"/>
      <c r="H88" s="866"/>
      <c r="I88" s="1313">
        <v>1</v>
      </c>
      <c r="J88" s="862"/>
      <c r="K88" s="873">
        <v>1</v>
      </c>
      <c r="L88" s="561" t="str">
        <f>mergeValue(A88) &amp;"."&amp; mergeValue(B88)&amp;"."&amp; mergeValue(C88)&amp;"."&amp; mergeValue(D88)</f>
        <v>1.1.1.1</v>
      </c>
      <c r="M88" s="517" t="s">
        <v>21</v>
      </c>
      <c r="N88" s="548"/>
      <c r="O88" s="1379"/>
      <c r="P88" s="1380"/>
      <c r="Q88" s="1380"/>
      <c r="R88" s="1380"/>
      <c r="S88" s="1380"/>
      <c r="T88" s="1380"/>
      <c r="U88" s="1380"/>
      <c r="V88" s="1381"/>
      <c r="W88" s="1130" t="s">
        <v>602</v>
      </c>
      <c r="X88" s="553"/>
      <c r="Y88" s="553"/>
      <c r="Z88" s="553"/>
      <c r="AA88" s="553"/>
      <c r="AB88" s="553"/>
      <c r="AC88" s="553"/>
      <c r="AD88" s="553"/>
      <c r="AE88" s="553"/>
      <c r="AF88" s="553"/>
      <c r="AG88" s="553"/>
      <c r="AH88" s="553"/>
      <c r="AI88" s="553"/>
    </row>
    <row r="89" spans="1:36" s="492" customFormat="1" ht="11.25" hidden="1" customHeight="1">
      <c r="A89" s="1313"/>
      <c r="B89" s="1313"/>
      <c r="C89" s="1313"/>
      <c r="D89" s="1313"/>
      <c r="E89" s="1313">
        <v>1</v>
      </c>
      <c r="F89" s="868"/>
      <c r="G89" s="866"/>
      <c r="H89" s="866"/>
      <c r="I89" s="1313"/>
      <c r="J89" s="868"/>
      <c r="K89" s="873">
        <v>1</v>
      </c>
      <c r="L89" s="561"/>
      <c r="M89" s="523"/>
      <c r="N89" s="549"/>
      <c r="O89" s="1382"/>
      <c r="P89" s="1383"/>
      <c r="Q89" s="1383"/>
      <c r="R89" s="1383"/>
      <c r="S89" s="1383"/>
      <c r="T89" s="1383"/>
      <c r="U89" s="1383"/>
      <c r="V89" s="1384"/>
      <c r="W89" s="1091"/>
      <c r="X89" s="553"/>
      <c r="Y89" s="553"/>
      <c r="Z89" s="553"/>
      <c r="AA89" s="553"/>
      <c r="AB89" s="553"/>
      <c r="AC89" s="553"/>
      <c r="AD89" s="553"/>
      <c r="AE89" s="553"/>
      <c r="AF89" s="553"/>
      <c r="AG89" s="553"/>
      <c r="AH89" s="553"/>
      <c r="AI89" s="553"/>
    </row>
    <row r="90" spans="1:36" s="492" customFormat="1" ht="33.75">
      <c r="A90" s="1313"/>
      <c r="B90" s="1313"/>
      <c r="C90" s="1313"/>
      <c r="D90" s="1313"/>
      <c r="E90" s="1313"/>
      <c r="F90" s="1313">
        <v>1</v>
      </c>
      <c r="G90" s="866"/>
      <c r="H90" s="866"/>
      <c r="I90" s="1313"/>
      <c r="J90" s="1330"/>
      <c r="K90" s="873">
        <v>1</v>
      </c>
      <c r="L90" s="561" t="str">
        <f>mergeValue(A90) &amp;"."&amp; mergeValue(B90)&amp;"."&amp; mergeValue(C90)&amp;"."&amp; mergeValue(D90)&amp;"."&amp;  mergeValue(F90)</f>
        <v>1.1.1.1.1</v>
      </c>
      <c r="M90" s="523" t="s">
        <v>9</v>
      </c>
      <c r="N90" s="549"/>
      <c r="O90" s="1316"/>
      <c r="P90" s="1317"/>
      <c r="Q90" s="1317"/>
      <c r="R90" s="1317"/>
      <c r="S90" s="1317"/>
      <c r="T90" s="1317"/>
      <c r="U90" s="1317"/>
      <c r="V90" s="1318"/>
      <c r="W90" s="1130" t="s">
        <v>721</v>
      </c>
      <c r="X90" s="553"/>
      <c r="Y90" s="557" t="str">
        <f>strCheckUnique(Z90:Z93)</f>
        <v/>
      </c>
      <c r="Z90" s="553"/>
      <c r="AA90" s="557"/>
      <c r="AB90" s="553"/>
      <c r="AC90" s="553"/>
      <c r="AD90" s="553"/>
      <c r="AE90" s="553"/>
      <c r="AF90" s="553"/>
      <c r="AG90" s="553"/>
      <c r="AH90" s="553"/>
      <c r="AI90" s="553"/>
    </row>
    <row r="91" spans="1:36" s="492" customFormat="1" ht="99" customHeight="1">
      <c r="A91" s="1313"/>
      <c r="B91" s="1313"/>
      <c r="C91" s="1313"/>
      <c r="D91" s="1313"/>
      <c r="E91" s="1313"/>
      <c r="F91" s="1313"/>
      <c r="G91" s="866">
        <v>1</v>
      </c>
      <c r="H91" s="866"/>
      <c r="I91" s="1313"/>
      <c r="J91" s="1330"/>
      <c r="K91" s="865"/>
      <c r="L91" s="561" t="str">
        <f>mergeValue(A91) &amp;"."&amp; mergeValue(B91)&amp;"."&amp; mergeValue(C91)&amp;"."&amp; mergeValue(D91)&amp;"."&amp;  mergeValue(F91)&amp;"."&amp;  mergeValue(G91)</f>
        <v>1.1.1.1.1.1</v>
      </c>
      <c r="M91" s="1015"/>
      <c r="N91" s="554"/>
      <c r="O91" s="531"/>
      <c r="P91" s="531"/>
      <c r="Q91" s="531"/>
      <c r="R91" s="1319"/>
      <c r="S91" s="1309" t="s">
        <v>83</v>
      </c>
      <c r="T91" s="1319"/>
      <c r="U91" s="1309" t="s">
        <v>83</v>
      </c>
      <c r="V91" s="506"/>
      <c r="W91" s="1283" t="s">
        <v>734</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13"/>
      <c r="B92" s="1313"/>
      <c r="C92" s="1313"/>
      <c r="D92" s="1313"/>
      <c r="E92" s="1313"/>
      <c r="F92" s="1313"/>
      <c r="G92" s="866"/>
      <c r="H92" s="866"/>
      <c r="I92" s="1313"/>
      <c r="J92" s="1330"/>
      <c r="K92" s="873">
        <v>1</v>
      </c>
      <c r="L92" s="568"/>
      <c r="M92" s="614"/>
      <c r="N92" s="554"/>
      <c r="O92" s="531"/>
      <c r="P92" s="531"/>
      <c r="Q92" s="552" t="str">
        <f>R91 &amp; "-" &amp; T91</f>
        <v>-</v>
      </c>
      <c r="R92" s="1319"/>
      <c r="S92" s="1309"/>
      <c r="T92" s="1319"/>
      <c r="U92" s="1309"/>
      <c r="V92" s="506"/>
      <c r="W92" s="1284"/>
      <c r="X92" s="553"/>
      <c r="Y92" s="557"/>
      <c r="Z92" s="557"/>
      <c r="AA92" s="557"/>
      <c r="AB92" s="557"/>
      <c r="AC92" s="557"/>
      <c r="AD92" s="553"/>
      <c r="AE92" s="553"/>
      <c r="AF92" s="553"/>
      <c r="AG92" s="553"/>
      <c r="AH92" s="553"/>
      <c r="AI92" s="553"/>
    </row>
    <row r="93" spans="1:36" s="491" customFormat="1" ht="15" customHeight="1">
      <c r="A93" s="1313"/>
      <c r="B93" s="1313"/>
      <c r="C93" s="1313"/>
      <c r="D93" s="1313"/>
      <c r="E93" s="1313"/>
      <c r="F93" s="1313"/>
      <c r="G93" s="866"/>
      <c r="H93" s="866"/>
      <c r="I93" s="1313"/>
      <c r="J93" s="1330"/>
      <c r="K93" s="873">
        <v>1</v>
      </c>
      <c r="L93" s="507"/>
      <c r="M93" s="525" t="s">
        <v>24</v>
      </c>
      <c r="N93" s="520"/>
      <c r="O93" s="514"/>
      <c r="P93" s="514"/>
      <c r="Q93" s="514"/>
      <c r="R93" s="541"/>
      <c r="S93" s="533"/>
      <c r="T93" s="532"/>
      <c r="U93" s="520"/>
      <c r="V93" s="529"/>
      <c r="W93" s="1285"/>
      <c r="X93" s="555"/>
      <c r="Y93" s="555"/>
      <c r="Z93" s="555"/>
      <c r="AA93" s="555"/>
      <c r="AB93" s="555"/>
      <c r="AC93" s="555"/>
      <c r="AD93" s="555"/>
      <c r="AE93" s="555"/>
      <c r="AF93" s="555"/>
      <c r="AG93" s="555"/>
      <c r="AH93" s="555"/>
      <c r="AI93" s="555"/>
    </row>
    <row r="94" spans="1:36" s="491" customFormat="1" ht="15" customHeight="1">
      <c r="A94" s="1313"/>
      <c r="B94" s="1313"/>
      <c r="C94" s="1313"/>
      <c r="D94" s="1313"/>
      <c r="E94" s="1313"/>
      <c r="F94" s="868"/>
      <c r="G94" s="868"/>
      <c r="H94" s="866"/>
      <c r="I94" s="1313"/>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13"/>
      <c r="B95" s="1313"/>
      <c r="C95" s="1313"/>
      <c r="D95" s="1313"/>
      <c r="E95" s="868"/>
      <c r="F95" s="868"/>
      <c r="G95" s="868"/>
      <c r="H95" s="866"/>
      <c r="I95" s="1313"/>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13"/>
      <c r="B96" s="1313"/>
      <c r="C96" s="1313"/>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13"/>
      <c r="B97" s="1313"/>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13"/>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13">
        <v>1</v>
      </c>
      <c r="B103" s="1025"/>
      <c r="C103" s="1025"/>
      <c r="D103" s="1025"/>
      <c r="E103" s="1026"/>
      <c r="F103" s="1027"/>
      <c r="G103" s="1025"/>
      <c r="H103" s="1025"/>
      <c r="I103" s="1006"/>
      <c r="J103" s="1011"/>
      <c r="K103" s="1011"/>
      <c r="L103" s="561">
        <f>mergeValue(A103)</f>
        <v>1</v>
      </c>
      <c r="M103" s="609" t="s">
        <v>19</v>
      </c>
      <c r="N103" s="548"/>
      <c r="O103" s="1379"/>
      <c r="P103" s="1380"/>
      <c r="Q103" s="1380"/>
      <c r="R103" s="1380"/>
      <c r="S103" s="1380"/>
      <c r="T103" s="1380"/>
      <c r="U103" s="1380"/>
      <c r="V103" s="1380"/>
      <c r="W103" s="1380"/>
      <c r="X103" s="1380"/>
      <c r="Y103" s="1380"/>
      <c r="Z103" s="1380"/>
      <c r="AA103" s="1381"/>
      <c r="AB103" s="1130" t="s">
        <v>719</v>
      </c>
      <c r="AC103" s="553"/>
      <c r="AD103" s="553"/>
      <c r="AE103" s="553"/>
      <c r="AF103" s="553"/>
      <c r="AG103" s="553"/>
      <c r="AH103" s="553"/>
      <c r="AI103" s="553"/>
      <c r="AJ103" s="553"/>
      <c r="AK103" s="553"/>
      <c r="AL103" s="553"/>
      <c r="AM103" s="553"/>
      <c r="AN103" s="553"/>
    </row>
    <row r="104" spans="1:40" s="492" customFormat="1" ht="22.5">
      <c r="A104" s="1313"/>
      <c r="B104" s="1313">
        <v>1</v>
      </c>
      <c r="C104" s="1025"/>
      <c r="D104" s="1025"/>
      <c r="E104" s="1027"/>
      <c r="F104" s="1027"/>
      <c r="G104" s="1025"/>
      <c r="H104" s="1025"/>
      <c r="I104" s="1013"/>
      <c r="J104" s="1008"/>
      <c r="K104" s="1007"/>
      <c r="L104" s="561" t="str">
        <f>mergeValue(A104) &amp;"."&amp; mergeValue(B104)</f>
        <v>1.1</v>
      </c>
      <c r="M104" s="515" t="s">
        <v>15</v>
      </c>
      <c r="N104" s="548"/>
      <c r="O104" s="1379"/>
      <c r="P104" s="1380"/>
      <c r="Q104" s="1380"/>
      <c r="R104" s="1380"/>
      <c r="S104" s="1380"/>
      <c r="T104" s="1380"/>
      <c r="U104" s="1380"/>
      <c r="V104" s="1380"/>
      <c r="W104" s="1380"/>
      <c r="X104" s="1380"/>
      <c r="Y104" s="1380"/>
      <c r="Z104" s="1380"/>
      <c r="AA104" s="1381"/>
      <c r="AB104" s="1130" t="s">
        <v>460</v>
      </c>
      <c r="AC104" s="553"/>
      <c r="AD104" s="553"/>
      <c r="AE104" s="553"/>
      <c r="AF104" s="553"/>
      <c r="AG104" s="553"/>
      <c r="AH104" s="553"/>
      <c r="AI104" s="553"/>
      <c r="AJ104" s="553"/>
      <c r="AK104" s="553"/>
      <c r="AL104" s="553"/>
      <c r="AM104" s="553"/>
      <c r="AN104" s="553"/>
    </row>
    <row r="105" spans="1:40" s="492" customFormat="1" ht="22.5">
      <c r="A105" s="1313"/>
      <c r="B105" s="1313"/>
      <c r="C105" s="1313">
        <v>1</v>
      </c>
      <c r="D105" s="1025"/>
      <c r="E105" s="1027"/>
      <c r="F105" s="1027"/>
      <c r="G105" s="1025"/>
      <c r="H105" s="1025"/>
      <c r="I105" s="1013"/>
      <c r="J105" s="1008"/>
      <c r="K105" s="1007"/>
      <c r="L105" s="561" t="str">
        <f>mergeValue(A105) &amp;"."&amp; mergeValue(B105)&amp;"."&amp; mergeValue(C105)</f>
        <v>1.1.1</v>
      </c>
      <c r="M105" s="516" t="s">
        <v>7</v>
      </c>
      <c r="N105" s="548"/>
      <c r="O105" s="1379"/>
      <c r="P105" s="1380"/>
      <c r="Q105" s="1380"/>
      <c r="R105" s="1380"/>
      <c r="S105" s="1380"/>
      <c r="T105" s="1380"/>
      <c r="U105" s="1380"/>
      <c r="V105" s="1380"/>
      <c r="W105" s="1380"/>
      <c r="X105" s="1380"/>
      <c r="Y105" s="1380"/>
      <c r="Z105" s="1380"/>
      <c r="AA105" s="1381"/>
      <c r="AB105" s="1130" t="s">
        <v>601</v>
      </c>
      <c r="AC105" s="553"/>
      <c r="AD105" s="553"/>
      <c r="AE105" s="553"/>
      <c r="AF105" s="553"/>
      <c r="AG105" s="553"/>
      <c r="AH105" s="553"/>
      <c r="AI105" s="553"/>
      <c r="AJ105" s="553"/>
      <c r="AK105" s="553"/>
      <c r="AL105" s="553"/>
      <c r="AM105" s="553"/>
      <c r="AN105" s="553"/>
    </row>
    <row r="106" spans="1:40" s="492" customFormat="1" ht="22.5">
      <c r="A106" s="1313"/>
      <c r="B106" s="1313"/>
      <c r="C106" s="1313"/>
      <c r="D106" s="1313">
        <v>1</v>
      </c>
      <c r="E106" s="1027"/>
      <c r="F106" s="1027"/>
      <c r="G106" s="1025"/>
      <c r="H106" s="1025"/>
      <c r="I106" s="1013"/>
      <c r="J106" s="1008"/>
      <c r="K106" s="1007"/>
      <c r="L106" s="561" t="str">
        <f>mergeValue(A106) &amp;"."&amp; mergeValue(B106)&amp;"."&amp; mergeValue(C106)&amp;"."&amp; mergeValue(D106)</f>
        <v>1.1.1.1</v>
      </c>
      <c r="M106" s="517" t="s">
        <v>21</v>
      </c>
      <c r="N106" s="548"/>
      <c r="O106" s="1379"/>
      <c r="P106" s="1380"/>
      <c r="Q106" s="1380"/>
      <c r="R106" s="1380"/>
      <c r="S106" s="1380"/>
      <c r="T106" s="1380"/>
      <c r="U106" s="1380"/>
      <c r="V106" s="1380"/>
      <c r="W106" s="1380"/>
      <c r="X106" s="1380"/>
      <c r="Y106" s="1380"/>
      <c r="Z106" s="1380"/>
      <c r="AA106" s="1381"/>
      <c r="AB106" s="1130" t="s">
        <v>602</v>
      </c>
      <c r="AC106" s="553"/>
      <c r="AD106" s="553"/>
      <c r="AE106" s="553"/>
      <c r="AF106" s="553"/>
      <c r="AG106" s="553"/>
      <c r="AH106" s="553"/>
      <c r="AI106" s="553"/>
      <c r="AJ106" s="553"/>
      <c r="AK106" s="553"/>
      <c r="AL106" s="553"/>
      <c r="AM106" s="553"/>
      <c r="AN106" s="553"/>
    </row>
    <row r="107" spans="1:40" s="492" customFormat="1" ht="14.25" hidden="1">
      <c r="A107" s="1313"/>
      <c r="B107" s="1313"/>
      <c r="C107" s="1313"/>
      <c r="D107" s="1313"/>
      <c r="E107" s="1313">
        <v>1</v>
      </c>
      <c r="F107" s="1027"/>
      <c r="G107" s="1025"/>
      <c r="H107" s="1025"/>
      <c r="I107" s="1012"/>
      <c r="J107" s="1008"/>
      <c r="K107" s="1007"/>
      <c r="L107" s="561"/>
      <c r="M107" s="523"/>
      <c r="N107" s="549"/>
      <c r="O107" s="1382"/>
      <c r="P107" s="1383"/>
      <c r="Q107" s="1383"/>
      <c r="R107" s="1383"/>
      <c r="S107" s="1383"/>
      <c r="T107" s="1383"/>
      <c r="U107" s="1383"/>
      <c r="V107" s="1383"/>
      <c r="W107" s="1383"/>
      <c r="X107" s="1383"/>
      <c r="Y107" s="1383"/>
      <c r="Z107" s="1383"/>
      <c r="AA107" s="1384"/>
      <c r="AB107" s="1130"/>
      <c r="AC107" s="553"/>
      <c r="AD107" s="553"/>
      <c r="AE107" s="553"/>
      <c r="AF107" s="553"/>
      <c r="AG107" s="553"/>
      <c r="AH107" s="553"/>
      <c r="AI107" s="553"/>
      <c r="AJ107" s="553"/>
      <c r="AK107" s="553"/>
      <c r="AL107" s="553"/>
      <c r="AM107" s="553"/>
      <c r="AN107" s="553"/>
    </row>
    <row r="108" spans="1:40" s="492" customFormat="1" ht="33.75">
      <c r="A108" s="1313"/>
      <c r="B108" s="1313"/>
      <c r="C108" s="1313"/>
      <c r="D108" s="1313"/>
      <c r="E108" s="1313"/>
      <c r="F108" s="1313">
        <v>1</v>
      </c>
      <c r="G108" s="1025"/>
      <c r="H108" s="1025"/>
      <c r="I108" s="1332"/>
      <c r="J108" s="1008"/>
      <c r="K108" s="1007"/>
      <c r="L108" s="561" t="str">
        <f>mergeValue(A108) &amp;"."&amp; mergeValue(B108)&amp;"."&amp; mergeValue(C108)&amp;"."&amp; mergeValue(D108)&amp;"."&amp; mergeValue(F108)</f>
        <v>1.1.1.1.1</v>
      </c>
      <c r="M108" s="524" t="s">
        <v>9</v>
      </c>
      <c r="N108" s="549"/>
      <c r="O108" s="1316"/>
      <c r="P108" s="1317"/>
      <c r="Q108" s="1317"/>
      <c r="R108" s="1317"/>
      <c r="S108" s="1317"/>
      <c r="T108" s="1317"/>
      <c r="U108" s="1317"/>
      <c r="V108" s="1317"/>
      <c r="W108" s="1317"/>
      <c r="X108" s="1317"/>
      <c r="Y108" s="1317"/>
      <c r="Z108" s="1317"/>
      <c r="AA108" s="1318"/>
      <c r="AB108" s="1130" t="s">
        <v>721</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13"/>
      <c r="B109" s="1313"/>
      <c r="C109" s="1313"/>
      <c r="D109" s="1313"/>
      <c r="E109" s="1313"/>
      <c r="F109" s="1313"/>
      <c r="G109" s="1313">
        <v>1</v>
      </c>
      <c r="H109" s="1025"/>
      <c r="I109" s="1332"/>
      <c r="J109" s="1333"/>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9"/>
      <c r="X109" s="1309" t="s">
        <v>83</v>
      </c>
      <c r="Y109" s="1319"/>
      <c r="Z109" s="1309" t="s">
        <v>83</v>
      </c>
      <c r="AA109" s="506"/>
      <c r="AB109" s="1130" t="s">
        <v>739</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13"/>
      <c r="B110" s="1313"/>
      <c r="C110" s="1313"/>
      <c r="D110" s="1313"/>
      <c r="E110" s="1313"/>
      <c r="F110" s="1313"/>
      <c r="G110" s="1313"/>
      <c r="H110" s="1025">
        <v>1</v>
      </c>
      <c r="I110" s="1332"/>
      <c r="J110" s="1333"/>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9"/>
      <c r="X110" s="1309"/>
      <c r="Y110" s="1319"/>
      <c r="Z110" s="1309"/>
      <c r="AA110" s="636"/>
      <c r="AB110" s="1283" t="s">
        <v>740</v>
      </c>
      <c r="AC110" s="553" t="str">
        <f>strCheckDate(O110:AA110)</f>
        <v/>
      </c>
      <c r="AD110" s="553"/>
      <c r="AE110" s="553"/>
      <c r="AF110" s="557"/>
      <c r="AG110" s="553"/>
      <c r="AH110" s="553"/>
      <c r="AI110" s="553"/>
      <c r="AJ110" s="553"/>
      <c r="AK110" s="553"/>
      <c r="AL110" s="553"/>
      <c r="AM110" s="553"/>
      <c r="AN110" s="553"/>
    </row>
    <row r="111" spans="1:40" s="492" customFormat="1" ht="14.25" hidden="1">
      <c r="A111" s="1313"/>
      <c r="B111" s="1313"/>
      <c r="C111" s="1313"/>
      <c r="D111" s="1313"/>
      <c r="E111" s="1313"/>
      <c r="F111" s="1313"/>
      <c r="G111" s="1313"/>
      <c r="H111" s="1025"/>
      <c r="I111" s="1332"/>
      <c r="J111" s="1333"/>
      <c r="K111" s="1014"/>
      <c r="L111" s="568"/>
      <c r="M111" s="614"/>
      <c r="N111" s="614"/>
      <c r="O111" s="531"/>
      <c r="P111" s="462"/>
      <c r="Q111" s="462"/>
      <c r="R111" s="462"/>
      <c r="S111" s="462"/>
      <c r="T111" s="462"/>
      <c r="U111" s="528"/>
      <c r="V111" s="552"/>
      <c r="W111" s="1308"/>
      <c r="X111" s="1309"/>
      <c r="Y111" s="1308"/>
      <c r="Z111" s="1309"/>
      <c r="AA111" s="506"/>
      <c r="AB111" s="1284"/>
      <c r="AC111" s="553"/>
      <c r="AD111" s="553"/>
      <c r="AE111" s="553"/>
      <c r="AF111" s="557">
        <f ca="1">OFFSET(AF111,-1,0)</f>
        <v>0</v>
      </c>
      <c r="AG111" s="553"/>
      <c r="AH111" s="553"/>
      <c r="AI111" s="553"/>
      <c r="AJ111" s="553"/>
      <c r="AK111" s="553"/>
      <c r="AL111" s="553"/>
      <c r="AM111" s="553"/>
      <c r="AN111" s="553"/>
    </row>
    <row r="112" spans="1:40" s="491" customFormat="1" ht="15" customHeight="1">
      <c r="A112" s="1313"/>
      <c r="B112" s="1313"/>
      <c r="C112" s="1313"/>
      <c r="D112" s="1313"/>
      <c r="E112" s="1313"/>
      <c r="F112" s="1313"/>
      <c r="G112" s="1313"/>
      <c r="H112" s="1025"/>
      <c r="I112" s="1332"/>
      <c r="J112" s="1333"/>
      <c r="K112" s="1016"/>
      <c r="L112" s="507"/>
      <c r="M112" s="526" t="s">
        <v>40</v>
      </c>
      <c r="N112" s="520"/>
      <c r="O112" s="514"/>
      <c r="P112" s="514"/>
      <c r="Q112" s="514"/>
      <c r="R112" s="514"/>
      <c r="S112" s="514"/>
      <c r="T112" s="514"/>
      <c r="U112" s="514"/>
      <c r="V112" s="514"/>
      <c r="W112" s="532"/>
      <c r="X112" s="533"/>
      <c r="Y112" s="532"/>
      <c r="Z112" s="520"/>
      <c r="AA112" s="529"/>
      <c r="AB112" s="1285"/>
      <c r="AC112" s="555"/>
      <c r="AD112" s="555"/>
      <c r="AE112" s="555"/>
      <c r="AF112" s="555"/>
      <c r="AG112" s="555"/>
      <c r="AH112" s="555"/>
      <c r="AI112" s="555"/>
      <c r="AJ112" s="555"/>
      <c r="AK112" s="555"/>
      <c r="AL112" s="555"/>
      <c r="AM112" s="555"/>
      <c r="AN112" s="555"/>
    </row>
    <row r="113" spans="1:48" s="491" customFormat="1" ht="15" customHeight="1">
      <c r="A113" s="1313"/>
      <c r="B113" s="1313"/>
      <c r="C113" s="1313"/>
      <c r="D113" s="1313"/>
      <c r="E113" s="1313"/>
      <c r="F113" s="1313"/>
      <c r="G113" s="1025"/>
      <c r="H113" s="1025"/>
      <c r="I113" s="1332"/>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8" s="491" customFormat="1" ht="15" customHeight="1">
      <c r="A114" s="1313"/>
      <c r="B114" s="1313"/>
      <c r="C114" s="1313"/>
      <c r="D114" s="1313"/>
      <c r="E114" s="1313"/>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8" s="491" customFormat="1" ht="14.25" hidden="1">
      <c r="A115" s="1313"/>
      <c r="B115" s="1313"/>
      <c r="C115" s="1313"/>
      <c r="D115" s="1313"/>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8" s="491" customFormat="1" ht="15" customHeight="1">
      <c r="A116" s="1313"/>
      <c r="B116" s="1313"/>
      <c r="C116" s="1313"/>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8" s="491" customFormat="1" ht="15" customHeight="1">
      <c r="A117" s="1313"/>
      <c r="B117" s="1313"/>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8" s="491" customFormat="1" ht="15" customHeight="1">
      <c r="A118" s="1313"/>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8"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8"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8" s="34" customFormat="1" ht="17.100000000000001" customHeight="1">
      <c r="G123" s="34" t="s">
        <v>12</v>
      </c>
      <c r="I123" s="34" t="s">
        <v>68</v>
      </c>
      <c r="U123" s="151"/>
    </row>
    <row r="124" spans="1:48" ht="17.100000000000001" customHeight="1">
      <c r="T124" s="116"/>
      <c r="U124" s="40"/>
    </row>
    <row r="125" spans="1:48" s="492" customFormat="1" ht="22.5">
      <c r="A125" s="1313">
        <v>1</v>
      </c>
      <c r="B125" s="887"/>
      <c r="C125" s="887"/>
      <c r="D125" s="887"/>
      <c r="E125" s="888"/>
      <c r="F125" s="889"/>
      <c r="G125" s="889"/>
      <c r="H125" s="889"/>
      <c r="I125" s="890"/>
      <c r="J125" s="885"/>
      <c r="K125" s="892"/>
      <c r="L125" s="561">
        <f>mergeValue(A125)</f>
        <v>1</v>
      </c>
      <c r="M125" s="609" t="s">
        <v>19</v>
      </c>
      <c r="N125" s="548"/>
      <c r="O125" s="1379"/>
      <c r="P125" s="1380"/>
      <c r="Q125" s="1380"/>
      <c r="R125" s="1380"/>
      <c r="S125" s="1380"/>
      <c r="T125" s="1380"/>
      <c r="U125" s="1380"/>
      <c r="V125" s="1380"/>
      <c r="W125" s="1380"/>
      <c r="X125" s="1380"/>
      <c r="Y125" s="1380"/>
      <c r="Z125" s="1380"/>
      <c r="AA125" s="1380"/>
      <c r="AB125" s="1380"/>
      <c r="AC125" s="1380"/>
      <c r="AD125" s="1380"/>
      <c r="AE125" s="1380"/>
      <c r="AF125" s="1380"/>
      <c r="AG125" s="1380"/>
      <c r="AH125" s="1380"/>
      <c r="AI125" s="1380"/>
      <c r="AJ125" s="1381"/>
      <c r="AK125" s="1130" t="s">
        <v>719</v>
      </c>
      <c r="AL125" s="553"/>
      <c r="AM125" s="553"/>
      <c r="AN125" s="553"/>
      <c r="AO125" s="553"/>
      <c r="AP125" s="553"/>
      <c r="AQ125" s="553"/>
      <c r="AR125" s="553"/>
      <c r="AS125" s="553"/>
      <c r="AT125" s="553"/>
      <c r="AU125" s="553"/>
      <c r="AV125" s="553"/>
    </row>
    <row r="126" spans="1:48" s="492" customFormat="1" ht="22.5">
      <c r="A126" s="1313"/>
      <c r="B126" s="1313">
        <v>1</v>
      </c>
      <c r="C126" s="887"/>
      <c r="D126" s="887"/>
      <c r="E126" s="889"/>
      <c r="F126" s="889"/>
      <c r="G126" s="889"/>
      <c r="H126" s="889"/>
      <c r="I126" s="884"/>
      <c r="J126" s="883"/>
      <c r="K126" s="886"/>
      <c r="L126" s="561" t="str">
        <f>mergeValue(A126) &amp;"."&amp; mergeValue(B126)</f>
        <v>1.1</v>
      </c>
      <c r="M126" s="515" t="s">
        <v>15</v>
      </c>
      <c r="N126" s="548"/>
      <c r="O126" s="1379"/>
      <c r="P126" s="1380"/>
      <c r="Q126" s="1380"/>
      <c r="R126" s="1380"/>
      <c r="S126" s="1380"/>
      <c r="T126" s="1380"/>
      <c r="U126" s="1380"/>
      <c r="V126" s="1380"/>
      <c r="W126" s="1380"/>
      <c r="X126" s="1380"/>
      <c r="Y126" s="1380"/>
      <c r="Z126" s="1380"/>
      <c r="AA126" s="1380"/>
      <c r="AB126" s="1380"/>
      <c r="AC126" s="1380"/>
      <c r="AD126" s="1380"/>
      <c r="AE126" s="1380"/>
      <c r="AF126" s="1380"/>
      <c r="AG126" s="1380"/>
      <c r="AH126" s="1380"/>
      <c r="AI126" s="1380"/>
      <c r="AJ126" s="1381"/>
      <c r="AK126" s="1130" t="s">
        <v>460</v>
      </c>
      <c r="AL126" s="553"/>
      <c r="AM126" s="553"/>
      <c r="AN126" s="553"/>
      <c r="AO126" s="553"/>
      <c r="AP126" s="553"/>
      <c r="AQ126" s="553"/>
      <c r="AR126" s="553"/>
      <c r="AS126" s="553"/>
      <c r="AT126" s="553"/>
      <c r="AU126" s="553"/>
      <c r="AV126" s="553"/>
    </row>
    <row r="127" spans="1:48" s="492" customFormat="1" ht="22.5">
      <c r="A127" s="1313"/>
      <c r="B127" s="1313"/>
      <c r="C127" s="1313">
        <v>1</v>
      </c>
      <c r="D127" s="887"/>
      <c r="E127" s="889"/>
      <c r="F127" s="889"/>
      <c r="G127" s="889"/>
      <c r="H127" s="889"/>
      <c r="I127" s="891"/>
      <c r="J127" s="883"/>
      <c r="K127" s="886"/>
      <c r="L127" s="561" t="str">
        <f>mergeValue(A127) &amp;"."&amp; mergeValue(B127)&amp;"."&amp; mergeValue(C127)</f>
        <v>1.1.1</v>
      </c>
      <c r="M127" s="516" t="s">
        <v>7</v>
      </c>
      <c r="N127" s="548"/>
      <c r="O127" s="1379"/>
      <c r="P127" s="1380"/>
      <c r="Q127" s="1380"/>
      <c r="R127" s="1380"/>
      <c r="S127" s="1380"/>
      <c r="T127" s="1380"/>
      <c r="U127" s="1380"/>
      <c r="V127" s="1380"/>
      <c r="W127" s="1380"/>
      <c r="X127" s="1380"/>
      <c r="Y127" s="1380"/>
      <c r="Z127" s="1380"/>
      <c r="AA127" s="1380"/>
      <c r="AB127" s="1380"/>
      <c r="AC127" s="1380"/>
      <c r="AD127" s="1380"/>
      <c r="AE127" s="1380"/>
      <c r="AF127" s="1380"/>
      <c r="AG127" s="1380"/>
      <c r="AH127" s="1380"/>
      <c r="AI127" s="1380"/>
      <c r="AJ127" s="1381"/>
      <c r="AK127" s="1130" t="s">
        <v>601</v>
      </c>
      <c r="AL127" s="553"/>
      <c r="AM127" s="553"/>
      <c r="AN127" s="553"/>
      <c r="AO127" s="553"/>
      <c r="AP127" s="553"/>
      <c r="AQ127" s="553"/>
      <c r="AR127" s="553"/>
      <c r="AS127" s="553"/>
      <c r="AT127" s="553"/>
      <c r="AU127" s="553"/>
      <c r="AV127" s="553"/>
    </row>
    <row r="128" spans="1:48" s="492" customFormat="1" ht="22.5">
      <c r="A128" s="1313"/>
      <c r="B128" s="1313"/>
      <c r="C128" s="1313"/>
      <c r="D128" s="1313">
        <v>1</v>
      </c>
      <c r="E128" s="889"/>
      <c r="F128" s="889"/>
      <c r="G128" s="889"/>
      <c r="H128" s="889"/>
      <c r="I128" s="891"/>
      <c r="J128" s="883"/>
      <c r="K128" s="886"/>
      <c r="L128" s="561" t="str">
        <f>mergeValue(A128) &amp;"."&amp; mergeValue(B128)&amp;"."&amp; mergeValue(C128)&amp;"."&amp; mergeValue(D128)</f>
        <v>1.1.1.1</v>
      </c>
      <c r="M128" s="517" t="s">
        <v>21</v>
      </c>
      <c r="N128" s="548"/>
      <c r="O128" s="1379"/>
      <c r="P128" s="1380"/>
      <c r="Q128" s="1380"/>
      <c r="R128" s="1380"/>
      <c r="S128" s="1380"/>
      <c r="T128" s="1380"/>
      <c r="U128" s="1380"/>
      <c r="V128" s="1380"/>
      <c r="W128" s="1380"/>
      <c r="X128" s="1380"/>
      <c r="Y128" s="1380"/>
      <c r="Z128" s="1380"/>
      <c r="AA128" s="1380"/>
      <c r="AB128" s="1380"/>
      <c r="AC128" s="1380"/>
      <c r="AD128" s="1380"/>
      <c r="AE128" s="1380"/>
      <c r="AF128" s="1380"/>
      <c r="AG128" s="1380"/>
      <c r="AH128" s="1380"/>
      <c r="AI128" s="1380"/>
      <c r="AJ128" s="1381"/>
      <c r="AK128" s="1130" t="s">
        <v>602</v>
      </c>
      <c r="AL128" s="553"/>
      <c r="AM128" s="553"/>
      <c r="AN128" s="553"/>
      <c r="AO128" s="553"/>
      <c r="AP128" s="553"/>
      <c r="AQ128" s="553"/>
      <c r="AR128" s="553"/>
      <c r="AS128" s="553"/>
      <c r="AT128" s="553"/>
      <c r="AU128" s="553"/>
      <c r="AV128" s="553"/>
    </row>
    <row r="129" spans="1:48" s="492" customFormat="1" ht="11.25" hidden="1" customHeight="1">
      <c r="A129" s="1313"/>
      <c r="B129" s="1313"/>
      <c r="C129" s="1313"/>
      <c r="D129" s="1313"/>
      <c r="E129" s="1313">
        <v>1</v>
      </c>
      <c r="F129" s="889"/>
      <c r="G129" s="889"/>
      <c r="H129" s="887">
        <v>1</v>
      </c>
      <c r="I129" s="1313">
        <v>1</v>
      </c>
      <c r="J129" s="889"/>
      <c r="K129" s="894"/>
      <c r="L129" s="561"/>
      <c r="M129" s="523"/>
      <c r="N129" s="549"/>
      <c r="O129" s="1382"/>
      <c r="P129" s="1383"/>
      <c r="Q129" s="1383"/>
      <c r="R129" s="1383"/>
      <c r="S129" s="1383"/>
      <c r="T129" s="1383"/>
      <c r="U129" s="1383"/>
      <c r="V129" s="1383"/>
      <c r="W129" s="1383"/>
      <c r="X129" s="1383"/>
      <c r="Y129" s="1383"/>
      <c r="Z129" s="1383"/>
      <c r="AA129" s="1383"/>
      <c r="AB129" s="1383"/>
      <c r="AC129" s="1383"/>
      <c r="AD129" s="1383"/>
      <c r="AE129" s="1383"/>
      <c r="AF129" s="1383"/>
      <c r="AG129" s="1383"/>
      <c r="AH129" s="1383"/>
      <c r="AI129" s="1383"/>
      <c r="AJ129" s="1384"/>
      <c r="AK129" s="1091"/>
      <c r="AL129" s="553"/>
      <c r="AM129" s="553"/>
      <c r="AN129" s="553"/>
      <c r="AO129" s="553"/>
      <c r="AP129" s="553"/>
      <c r="AQ129" s="553"/>
      <c r="AR129" s="553"/>
      <c r="AS129" s="553"/>
      <c r="AT129" s="553"/>
      <c r="AU129" s="553"/>
      <c r="AV129" s="553"/>
    </row>
    <row r="130" spans="1:48" s="492" customFormat="1" ht="33.75">
      <c r="A130" s="1313"/>
      <c r="B130" s="1313"/>
      <c r="C130" s="1313"/>
      <c r="D130" s="1313"/>
      <c r="E130" s="1313"/>
      <c r="F130" s="1313">
        <v>1</v>
      </c>
      <c r="G130" s="887"/>
      <c r="H130" s="887"/>
      <c r="I130" s="1313"/>
      <c r="J130" s="1313">
        <v>1</v>
      </c>
      <c r="K130" s="895"/>
      <c r="L130" s="561" t="str">
        <f>mergeValue(A130) &amp;"."&amp; mergeValue(B130)&amp;"."&amp; mergeValue(C130)&amp;"."&amp; mergeValue(D130)&amp;"."&amp;  mergeValue(F130)</f>
        <v>1.1.1.1.1</v>
      </c>
      <c r="M130" s="524" t="s">
        <v>9</v>
      </c>
      <c r="N130" s="549"/>
      <c r="O130" s="1316"/>
      <c r="P130" s="1317"/>
      <c r="Q130" s="1317"/>
      <c r="R130" s="1317"/>
      <c r="S130" s="1317"/>
      <c r="T130" s="1317"/>
      <c r="U130" s="1317"/>
      <c r="V130" s="1317"/>
      <c r="W130" s="1317"/>
      <c r="X130" s="1317"/>
      <c r="Y130" s="1317"/>
      <c r="Z130" s="1317"/>
      <c r="AA130" s="1317"/>
      <c r="AB130" s="1317"/>
      <c r="AC130" s="1317"/>
      <c r="AD130" s="1317"/>
      <c r="AE130" s="1317"/>
      <c r="AF130" s="1317"/>
      <c r="AG130" s="1317"/>
      <c r="AH130" s="1317"/>
      <c r="AI130" s="1317"/>
      <c r="AJ130" s="1318"/>
      <c r="AK130" s="1130" t="s">
        <v>721</v>
      </c>
      <c r="AL130" s="553"/>
      <c r="AM130" s="557" t="str">
        <f>strCheckUnique(AN130:AN133)</f>
        <v/>
      </c>
      <c r="AN130" s="553"/>
      <c r="AO130" s="557"/>
      <c r="AP130" s="553"/>
      <c r="AQ130" s="553"/>
      <c r="AR130" s="553"/>
      <c r="AS130" s="553"/>
      <c r="AT130" s="553"/>
      <c r="AU130" s="553"/>
      <c r="AV130" s="553"/>
    </row>
    <row r="131" spans="1:48" s="492" customFormat="1" ht="99" customHeight="1">
      <c r="A131" s="1313"/>
      <c r="B131" s="1313"/>
      <c r="C131" s="1313"/>
      <c r="D131" s="1313"/>
      <c r="E131" s="1313"/>
      <c r="F131" s="1313"/>
      <c r="G131" s="887">
        <v>1</v>
      </c>
      <c r="H131" s="887"/>
      <c r="I131" s="1313"/>
      <c r="J131" s="1313"/>
      <c r="K131" s="895">
        <v>1</v>
      </c>
      <c r="L131" s="561" t="str">
        <f>mergeValue(A131) &amp;"."&amp; mergeValue(B131)&amp;"."&amp; mergeValue(C131)&amp;"."&amp; mergeValue(D131)&amp;"."&amp; mergeValue(F131)&amp;"."&amp; mergeValue(G131)</f>
        <v>1.1.1.1.1.1</v>
      </c>
      <c r="M131" s="1015"/>
      <c r="N131" s="554"/>
      <c r="O131" s="648"/>
      <c r="P131" s="531"/>
      <c r="Q131" s="1039"/>
      <c r="R131" s="1319"/>
      <c r="S131" s="1309" t="s">
        <v>83</v>
      </c>
      <c r="T131" s="1319"/>
      <c r="U131" s="1309" t="s">
        <v>83</v>
      </c>
      <c r="V131" s="648"/>
      <c r="W131" s="725"/>
      <c r="X131" s="1039"/>
      <c r="Y131" s="1319"/>
      <c r="Z131" s="1309" t="s">
        <v>83</v>
      </c>
      <c r="AA131" s="1319"/>
      <c r="AB131" s="1309" t="s">
        <v>83</v>
      </c>
      <c r="AC131" s="648"/>
      <c r="AD131" s="725"/>
      <c r="AE131" s="1039"/>
      <c r="AF131" s="1319"/>
      <c r="AG131" s="1309" t="s">
        <v>83</v>
      </c>
      <c r="AH131" s="1319"/>
      <c r="AI131" s="1309" t="s">
        <v>84</v>
      </c>
      <c r="AJ131" s="546"/>
      <c r="AK131" s="1283" t="s">
        <v>734</v>
      </c>
      <c r="AL131" s="553" t="str">
        <f>strCheckDate(O132:AJ132)</f>
        <v/>
      </c>
      <c r="AM131" s="557"/>
      <c r="AN131" s="557" t="str">
        <f>IF(M131="","",M131 )</f>
        <v/>
      </c>
      <c r="AO131" s="557"/>
      <c r="AP131" s="557"/>
      <c r="AQ131" s="557"/>
      <c r="AR131" s="553"/>
      <c r="AS131" s="553"/>
      <c r="AT131" s="553"/>
      <c r="AU131" s="553"/>
      <c r="AV131" s="553"/>
    </row>
    <row r="132" spans="1:48" s="492" customFormat="1" ht="0.2" customHeight="1">
      <c r="A132" s="1313"/>
      <c r="B132" s="1313"/>
      <c r="C132" s="1313"/>
      <c r="D132" s="1313"/>
      <c r="E132" s="1313"/>
      <c r="F132" s="1313"/>
      <c r="G132" s="887"/>
      <c r="H132" s="887"/>
      <c r="I132" s="1313"/>
      <c r="J132" s="1313"/>
      <c r="K132" s="895"/>
      <c r="L132" s="568"/>
      <c r="M132" s="614"/>
      <c r="N132" s="554"/>
      <c r="O132" s="531"/>
      <c r="P132" s="531"/>
      <c r="Q132" s="552" t="str">
        <f>R131 &amp; "-" &amp; T131</f>
        <v>-</v>
      </c>
      <c r="R132" s="1308"/>
      <c r="S132" s="1309"/>
      <c r="T132" s="1308"/>
      <c r="U132" s="1309"/>
      <c r="V132" s="725"/>
      <c r="W132" s="725"/>
      <c r="X132" s="731" t="str">
        <f>Y131 &amp; "-" &amp; AA131</f>
        <v>-</v>
      </c>
      <c r="Y132" s="1308"/>
      <c r="Z132" s="1309"/>
      <c r="AA132" s="1308"/>
      <c r="AB132" s="1309"/>
      <c r="AC132" s="725"/>
      <c r="AD132" s="725"/>
      <c r="AE132" s="731" t="str">
        <f>AF131 &amp; "-" &amp; AH131</f>
        <v>-</v>
      </c>
      <c r="AF132" s="1308"/>
      <c r="AG132" s="1309"/>
      <c r="AH132" s="1308"/>
      <c r="AI132" s="1309"/>
      <c r="AJ132" s="546"/>
      <c r="AK132" s="1284"/>
      <c r="AL132" s="553"/>
      <c r="AM132" s="553"/>
      <c r="AN132" s="553"/>
      <c r="AO132" s="553"/>
      <c r="AP132" s="553"/>
      <c r="AQ132" s="553"/>
      <c r="AR132" s="553"/>
      <c r="AS132" s="553"/>
      <c r="AT132" s="553"/>
      <c r="AU132" s="553"/>
      <c r="AV132" s="553"/>
    </row>
    <row r="133" spans="1:48" s="491" customFormat="1" ht="15" customHeight="1">
      <c r="A133" s="1313"/>
      <c r="B133" s="1313"/>
      <c r="C133" s="1313"/>
      <c r="D133" s="1313"/>
      <c r="E133" s="1313"/>
      <c r="F133" s="1313"/>
      <c r="G133" s="889"/>
      <c r="H133" s="887"/>
      <c r="I133" s="1313"/>
      <c r="J133" s="1313"/>
      <c r="K133" s="894"/>
      <c r="L133" s="507"/>
      <c r="M133" s="525" t="s">
        <v>24</v>
      </c>
      <c r="N133" s="520"/>
      <c r="O133" s="514"/>
      <c r="P133" s="514"/>
      <c r="Q133" s="514"/>
      <c r="R133" s="541"/>
      <c r="S133" s="533"/>
      <c r="T133" s="532"/>
      <c r="U133" s="520"/>
      <c r="V133" s="719"/>
      <c r="W133" s="719"/>
      <c r="X133" s="719"/>
      <c r="Y133" s="728"/>
      <c r="Z133" s="953"/>
      <c r="AA133" s="952"/>
      <c r="AB133" s="948"/>
      <c r="AC133" s="719"/>
      <c r="AD133" s="719"/>
      <c r="AE133" s="719"/>
      <c r="AF133" s="728"/>
      <c r="AG133" s="953"/>
      <c r="AH133" s="952"/>
      <c r="AI133" s="948"/>
      <c r="AJ133" s="529"/>
      <c r="AK133" s="1285"/>
      <c r="AL133" s="555"/>
      <c r="AM133" s="555"/>
      <c r="AN133" s="555"/>
      <c r="AO133" s="555"/>
      <c r="AP133" s="555"/>
      <c r="AQ133" s="555"/>
      <c r="AR133" s="555"/>
      <c r="AS133" s="555"/>
      <c r="AT133" s="555"/>
      <c r="AU133" s="555"/>
      <c r="AV133" s="555"/>
    </row>
    <row r="134" spans="1:48" s="491" customFormat="1" ht="15" customHeight="1">
      <c r="A134" s="1313"/>
      <c r="B134" s="1313"/>
      <c r="C134" s="1313"/>
      <c r="D134" s="1313"/>
      <c r="E134" s="1313"/>
      <c r="F134" s="889"/>
      <c r="G134" s="889"/>
      <c r="H134" s="887"/>
      <c r="I134" s="1313"/>
      <c r="J134" s="889"/>
      <c r="K134" s="894"/>
      <c r="L134" s="507"/>
      <c r="M134" s="520" t="s">
        <v>10</v>
      </c>
      <c r="N134" s="519"/>
      <c r="O134" s="514"/>
      <c r="P134" s="514"/>
      <c r="Q134" s="514"/>
      <c r="R134" s="541"/>
      <c r="S134" s="533"/>
      <c r="T134" s="532"/>
      <c r="U134" s="519"/>
      <c r="V134" s="719"/>
      <c r="W134" s="719"/>
      <c r="X134" s="719"/>
      <c r="Y134" s="728"/>
      <c r="Z134" s="953"/>
      <c r="AA134" s="952"/>
      <c r="AB134" s="1088"/>
      <c r="AC134" s="719"/>
      <c r="AD134" s="719"/>
      <c r="AE134" s="719"/>
      <c r="AF134" s="728"/>
      <c r="AG134" s="953"/>
      <c r="AH134" s="952"/>
      <c r="AI134" s="1088"/>
      <c r="AJ134" s="533"/>
      <c r="AK134" s="529"/>
      <c r="AL134" s="555"/>
      <c r="AM134" s="555"/>
      <c r="AN134" s="555"/>
      <c r="AO134" s="555"/>
      <c r="AP134" s="555"/>
      <c r="AQ134" s="555"/>
      <c r="AR134" s="555"/>
      <c r="AS134" s="555"/>
      <c r="AT134" s="555"/>
      <c r="AU134" s="555"/>
      <c r="AV134" s="555"/>
    </row>
    <row r="135" spans="1:48" s="491" customFormat="1" ht="0.2" customHeight="1">
      <c r="A135" s="1313"/>
      <c r="B135" s="1313"/>
      <c r="C135" s="1313"/>
      <c r="D135" s="1313"/>
      <c r="E135" s="893"/>
      <c r="F135" s="889"/>
      <c r="G135" s="889"/>
      <c r="H135" s="889"/>
      <c r="I135" s="885"/>
      <c r="J135" s="882"/>
      <c r="K135" s="892"/>
      <c r="L135" s="507"/>
      <c r="M135" s="520"/>
      <c r="N135" s="518"/>
      <c r="O135" s="514"/>
      <c r="P135" s="514"/>
      <c r="Q135" s="514"/>
      <c r="R135" s="541"/>
      <c r="S135" s="533"/>
      <c r="T135" s="532"/>
      <c r="U135" s="518"/>
      <c r="V135" s="719"/>
      <c r="W135" s="719"/>
      <c r="X135" s="719"/>
      <c r="Y135" s="728"/>
      <c r="Z135" s="953"/>
      <c r="AA135" s="952"/>
      <c r="AB135" s="1087"/>
      <c r="AC135" s="719"/>
      <c r="AD135" s="719"/>
      <c r="AE135" s="719"/>
      <c r="AF135" s="728"/>
      <c r="AG135" s="953"/>
      <c r="AH135" s="952"/>
      <c r="AI135" s="1087"/>
      <c r="AJ135" s="533"/>
      <c r="AK135" s="529"/>
      <c r="AL135" s="555"/>
      <c r="AM135" s="555"/>
      <c r="AN135" s="555"/>
      <c r="AO135" s="555"/>
      <c r="AP135" s="555"/>
      <c r="AQ135" s="555"/>
      <c r="AR135" s="555"/>
      <c r="AS135" s="555"/>
      <c r="AT135" s="555"/>
      <c r="AU135" s="555"/>
      <c r="AV135" s="555"/>
    </row>
    <row r="136" spans="1:48" s="491" customFormat="1" ht="15" customHeight="1">
      <c r="A136" s="1313"/>
      <c r="B136" s="1313"/>
      <c r="C136" s="1313"/>
      <c r="D136" s="893"/>
      <c r="E136" s="893"/>
      <c r="F136" s="889"/>
      <c r="G136" s="889"/>
      <c r="H136" s="889"/>
      <c r="I136" s="885"/>
      <c r="J136" s="882"/>
      <c r="K136" s="892"/>
      <c r="L136" s="507"/>
      <c r="M136" s="519" t="s">
        <v>16</v>
      </c>
      <c r="N136" s="518"/>
      <c r="O136" s="514"/>
      <c r="P136" s="514"/>
      <c r="Q136" s="514"/>
      <c r="R136" s="541"/>
      <c r="S136" s="533"/>
      <c r="T136" s="532"/>
      <c r="U136" s="518"/>
      <c r="V136" s="719"/>
      <c r="W136" s="719"/>
      <c r="X136" s="719"/>
      <c r="Y136" s="728"/>
      <c r="Z136" s="953"/>
      <c r="AA136" s="952"/>
      <c r="AB136" s="1087"/>
      <c r="AC136" s="719"/>
      <c r="AD136" s="719"/>
      <c r="AE136" s="719"/>
      <c r="AF136" s="728"/>
      <c r="AG136" s="953"/>
      <c r="AH136" s="952"/>
      <c r="AI136" s="1087"/>
      <c r="AJ136" s="533"/>
      <c r="AK136" s="529"/>
      <c r="AL136" s="555"/>
      <c r="AM136" s="555"/>
      <c r="AN136" s="555"/>
      <c r="AO136" s="555"/>
      <c r="AP136" s="555"/>
      <c r="AQ136" s="555"/>
      <c r="AR136" s="555"/>
      <c r="AS136" s="555"/>
      <c r="AT136" s="555"/>
      <c r="AU136" s="555"/>
      <c r="AV136" s="555"/>
    </row>
    <row r="137" spans="1:48" s="491" customFormat="1" ht="15" customHeight="1">
      <c r="A137" s="1313"/>
      <c r="B137" s="1313"/>
      <c r="C137" s="893"/>
      <c r="D137" s="893"/>
      <c r="E137" s="893"/>
      <c r="F137" s="893"/>
      <c r="G137" s="898"/>
      <c r="H137" s="885"/>
      <c r="I137" s="896"/>
      <c r="J137" s="882"/>
      <c r="K137" s="897"/>
      <c r="L137" s="507"/>
      <c r="M137" s="518" t="s">
        <v>17</v>
      </c>
      <c r="N137" s="518"/>
      <c r="O137" s="514"/>
      <c r="P137" s="514"/>
      <c r="Q137" s="514"/>
      <c r="R137" s="541"/>
      <c r="S137" s="533"/>
      <c r="T137" s="532"/>
      <c r="U137" s="518"/>
      <c r="V137" s="719"/>
      <c r="W137" s="719"/>
      <c r="X137" s="719"/>
      <c r="Y137" s="728"/>
      <c r="Z137" s="953"/>
      <c r="AA137" s="952"/>
      <c r="AB137" s="1087"/>
      <c r="AC137" s="719"/>
      <c r="AD137" s="719"/>
      <c r="AE137" s="719"/>
      <c r="AF137" s="728"/>
      <c r="AG137" s="953"/>
      <c r="AH137" s="952"/>
      <c r="AI137" s="1087"/>
      <c r="AJ137" s="533"/>
      <c r="AK137" s="529"/>
      <c r="AL137" s="555"/>
      <c r="AM137" s="555"/>
      <c r="AN137" s="555"/>
      <c r="AO137" s="555"/>
      <c r="AP137" s="555"/>
      <c r="AQ137" s="555"/>
      <c r="AR137" s="555"/>
      <c r="AS137" s="555"/>
      <c r="AT137" s="555"/>
      <c r="AU137" s="555"/>
      <c r="AV137" s="555"/>
    </row>
    <row r="138" spans="1:48" s="491" customFormat="1" ht="15" customHeight="1">
      <c r="A138" s="1313"/>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719"/>
      <c r="W138" s="719"/>
      <c r="X138" s="719"/>
      <c r="Y138" s="728"/>
      <c r="Z138" s="953"/>
      <c r="AA138" s="952"/>
      <c r="AB138" s="1087"/>
      <c r="AC138" s="719"/>
      <c r="AD138" s="719"/>
      <c r="AE138" s="719"/>
      <c r="AF138" s="728"/>
      <c r="AG138" s="953"/>
      <c r="AH138" s="952"/>
      <c r="AI138" s="1087"/>
      <c r="AJ138" s="533"/>
      <c r="AK138" s="529"/>
      <c r="AL138" s="555"/>
      <c r="AM138" s="555"/>
      <c r="AN138" s="555"/>
      <c r="AO138" s="555"/>
      <c r="AP138" s="555"/>
      <c r="AQ138" s="555"/>
      <c r="AR138" s="555"/>
      <c r="AS138" s="555"/>
      <c r="AT138" s="555"/>
      <c r="AU138" s="555"/>
      <c r="AV138" s="555"/>
    </row>
    <row r="139" spans="1:48"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48" ht="17.100000000000001" customHeight="1">
      <c r="X140" s="196"/>
      <c r="Y140" s="196"/>
      <c r="Z140" s="196"/>
      <c r="AA140" s="196"/>
      <c r="AB140" s="196"/>
      <c r="AC140" s="196"/>
      <c r="AD140" s="196"/>
      <c r="AE140" s="196"/>
      <c r="AF140" s="196"/>
      <c r="AG140" s="196"/>
      <c r="AH140" s="196"/>
    </row>
    <row r="141" spans="1:48" s="34" customFormat="1" ht="17.100000000000001" customHeight="1">
      <c r="G141" s="34" t="s">
        <v>12</v>
      </c>
      <c r="I141" s="34" t="s">
        <v>182</v>
      </c>
      <c r="V141" s="151"/>
      <c r="X141" s="208"/>
      <c r="Y141" s="208"/>
      <c r="Z141" s="208"/>
      <c r="AA141" s="208"/>
      <c r="AB141" s="208"/>
      <c r="AC141" s="208"/>
      <c r="AD141" s="208"/>
      <c r="AE141" s="208"/>
      <c r="AF141" s="208"/>
      <c r="AG141" s="208"/>
      <c r="AH141" s="208"/>
    </row>
    <row r="142" spans="1:48" ht="17.100000000000001" customHeight="1">
      <c r="T142" s="116"/>
      <c r="U142" s="40"/>
      <c r="X142" s="196"/>
      <c r="Y142" s="196"/>
      <c r="Z142" s="196"/>
      <c r="AA142" s="196"/>
      <c r="AB142" s="196"/>
      <c r="AC142" s="196"/>
      <c r="AD142" s="196"/>
      <c r="AE142" s="196"/>
      <c r="AF142" s="196"/>
      <c r="AG142" s="196"/>
      <c r="AH142" s="196"/>
    </row>
    <row r="143" spans="1:48" s="492" customFormat="1" ht="22.5">
      <c r="A143" s="1313">
        <v>1</v>
      </c>
      <c r="B143" s="905"/>
      <c r="C143" s="905"/>
      <c r="D143" s="905"/>
      <c r="E143" s="906"/>
      <c r="F143" s="907"/>
      <c r="G143" s="907"/>
      <c r="H143" s="907"/>
      <c r="I143" s="908"/>
      <c r="J143" s="903"/>
      <c r="K143" s="910"/>
      <c r="L143" s="561">
        <f>mergeValue(A143)</f>
        <v>1</v>
      </c>
      <c r="M143" s="609" t="s">
        <v>19</v>
      </c>
      <c r="N143" s="548"/>
      <c r="O143" s="1325"/>
      <c r="P143" s="1325"/>
      <c r="Q143" s="1325"/>
      <c r="R143" s="1325"/>
      <c r="S143" s="1325"/>
      <c r="T143" s="1325"/>
      <c r="U143" s="1325"/>
      <c r="V143" s="1325"/>
      <c r="W143" s="1130" t="s">
        <v>719</v>
      </c>
      <c r="X143" s="553"/>
      <c r="Y143" s="553"/>
      <c r="Z143" s="553"/>
      <c r="AA143" s="553"/>
      <c r="AB143" s="553"/>
      <c r="AC143" s="553"/>
      <c r="AD143" s="553"/>
      <c r="AE143" s="553"/>
      <c r="AF143" s="553"/>
      <c r="AG143" s="553"/>
      <c r="AH143" s="553"/>
    </row>
    <row r="144" spans="1:48" s="492" customFormat="1" ht="22.5">
      <c r="A144" s="1313"/>
      <c r="B144" s="1313">
        <v>1</v>
      </c>
      <c r="C144" s="905"/>
      <c r="D144" s="905"/>
      <c r="E144" s="907"/>
      <c r="F144" s="907"/>
      <c r="G144" s="907"/>
      <c r="H144" s="907"/>
      <c r="I144" s="902"/>
      <c r="J144" s="901"/>
      <c r="K144" s="904"/>
      <c r="L144" s="561" t="str">
        <f>mergeValue(A144) &amp;"."&amp; mergeValue(B144)</f>
        <v>1.1</v>
      </c>
      <c r="M144" s="515" t="s">
        <v>15</v>
      </c>
      <c r="N144" s="548"/>
      <c r="O144" s="1325"/>
      <c r="P144" s="1325"/>
      <c r="Q144" s="1325"/>
      <c r="R144" s="1325"/>
      <c r="S144" s="1325"/>
      <c r="T144" s="1325"/>
      <c r="U144" s="1325"/>
      <c r="V144" s="1325"/>
      <c r="W144" s="1130" t="s">
        <v>460</v>
      </c>
      <c r="X144" s="553"/>
      <c r="Y144" s="553"/>
      <c r="Z144" s="553"/>
      <c r="AA144" s="553"/>
      <c r="AB144" s="553"/>
      <c r="AC144" s="553"/>
      <c r="AD144" s="553"/>
      <c r="AE144" s="553"/>
      <c r="AF144" s="553"/>
      <c r="AG144" s="553"/>
      <c r="AH144" s="553"/>
    </row>
    <row r="145" spans="1:35" s="492" customFormat="1" ht="22.5">
      <c r="A145" s="1313"/>
      <c r="B145" s="1313"/>
      <c r="C145" s="1313">
        <v>1</v>
      </c>
      <c r="D145" s="905"/>
      <c r="E145" s="907"/>
      <c r="F145" s="907"/>
      <c r="G145" s="907"/>
      <c r="H145" s="907"/>
      <c r="I145" s="909"/>
      <c r="J145" s="901"/>
      <c r="K145" s="904"/>
      <c r="L145" s="561" t="str">
        <f>mergeValue(A145) &amp;"."&amp; mergeValue(B145)&amp;"."&amp; mergeValue(C145)</f>
        <v>1.1.1</v>
      </c>
      <c r="M145" s="516" t="s">
        <v>7</v>
      </c>
      <c r="N145" s="548"/>
      <c r="O145" s="1325"/>
      <c r="P145" s="1325"/>
      <c r="Q145" s="1325"/>
      <c r="R145" s="1325"/>
      <c r="S145" s="1325"/>
      <c r="T145" s="1325"/>
      <c r="U145" s="1325"/>
      <c r="V145" s="1325"/>
      <c r="W145" s="1130" t="s">
        <v>601</v>
      </c>
      <c r="X145" s="553"/>
      <c r="Y145" s="553"/>
      <c r="Z145" s="553"/>
      <c r="AA145" s="553"/>
      <c r="AB145" s="553"/>
      <c r="AC145" s="553"/>
      <c r="AD145" s="553"/>
      <c r="AE145" s="553"/>
      <c r="AF145" s="553"/>
      <c r="AG145" s="553"/>
      <c r="AH145" s="553"/>
    </row>
    <row r="146" spans="1:35" s="492" customFormat="1" ht="22.5">
      <c r="A146" s="1313"/>
      <c r="B146" s="1313"/>
      <c r="C146" s="1313"/>
      <c r="D146" s="1313">
        <v>1</v>
      </c>
      <c r="E146" s="907"/>
      <c r="F146" s="907"/>
      <c r="G146" s="907"/>
      <c r="H146" s="907"/>
      <c r="I146" s="909"/>
      <c r="J146" s="901"/>
      <c r="K146" s="904"/>
      <c r="L146" s="561" t="str">
        <f>mergeValue(A146) &amp;"."&amp; mergeValue(B146)&amp;"."&amp; mergeValue(C146)&amp;"."&amp; mergeValue(D146)</f>
        <v>1.1.1.1</v>
      </c>
      <c r="M146" s="517" t="s">
        <v>21</v>
      </c>
      <c r="N146" s="548"/>
      <c r="O146" s="1325"/>
      <c r="P146" s="1325"/>
      <c r="Q146" s="1325"/>
      <c r="R146" s="1325"/>
      <c r="S146" s="1325"/>
      <c r="T146" s="1325"/>
      <c r="U146" s="1325"/>
      <c r="V146" s="1325"/>
      <c r="W146" s="1130" t="s">
        <v>602</v>
      </c>
      <c r="X146" s="553"/>
      <c r="Y146" s="553"/>
      <c r="Z146" s="553"/>
      <c r="AA146" s="553"/>
      <c r="AB146" s="553"/>
      <c r="AC146" s="553"/>
      <c r="AD146" s="553"/>
      <c r="AE146" s="553"/>
      <c r="AF146" s="553"/>
      <c r="AG146" s="553"/>
      <c r="AH146" s="553"/>
    </row>
    <row r="147" spans="1:35" s="492" customFormat="1" ht="11.25" hidden="1" customHeight="1">
      <c r="A147" s="1313"/>
      <c r="B147" s="1313"/>
      <c r="C147" s="1313"/>
      <c r="D147" s="1313"/>
      <c r="E147" s="1313">
        <v>1</v>
      </c>
      <c r="F147" s="907"/>
      <c r="G147" s="907"/>
      <c r="H147" s="905">
        <v>1</v>
      </c>
      <c r="I147" s="1313">
        <v>1</v>
      </c>
      <c r="J147" s="907"/>
      <c r="K147" s="912"/>
      <c r="L147" s="561"/>
      <c r="M147" s="523"/>
      <c r="N147" s="549"/>
      <c r="O147" s="599"/>
      <c r="P147" s="599"/>
      <c r="Q147" s="599"/>
      <c r="R147" s="599"/>
      <c r="S147" s="599"/>
      <c r="T147" s="599"/>
      <c r="U147" s="599"/>
      <c r="V147" s="477"/>
      <c r="W147" s="1091"/>
      <c r="X147" s="553"/>
      <c r="Y147" s="553"/>
      <c r="Z147" s="553"/>
      <c r="AA147" s="553"/>
      <c r="AB147" s="553"/>
      <c r="AC147" s="553"/>
      <c r="AD147" s="553"/>
      <c r="AE147" s="553"/>
      <c r="AF147" s="553"/>
      <c r="AG147" s="553"/>
      <c r="AH147" s="553"/>
    </row>
    <row r="148" spans="1:35" s="492" customFormat="1" ht="33.75">
      <c r="A148" s="1313"/>
      <c r="B148" s="1313"/>
      <c r="C148" s="1313"/>
      <c r="D148" s="1313"/>
      <c r="E148" s="1313"/>
      <c r="F148" s="1313">
        <v>1</v>
      </c>
      <c r="G148" s="905"/>
      <c r="H148" s="905"/>
      <c r="I148" s="1313"/>
      <c r="J148" s="1313">
        <v>1</v>
      </c>
      <c r="K148" s="913"/>
      <c r="L148" s="561" t="str">
        <f>mergeValue(A148) &amp;"."&amp; mergeValue(B148)&amp;"."&amp; mergeValue(C148)&amp;"."&amp; mergeValue(D148)&amp;"."&amp;  mergeValue(F148)</f>
        <v>1.1.1.1.1</v>
      </c>
      <c r="M148" s="524" t="s">
        <v>9</v>
      </c>
      <c r="N148" s="549"/>
      <c r="O148" s="1315"/>
      <c r="P148" s="1315"/>
      <c r="Q148" s="1315"/>
      <c r="R148" s="1315"/>
      <c r="S148" s="1315"/>
      <c r="T148" s="1315"/>
      <c r="U148" s="1315"/>
      <c r="V148" s="1315"/>
      <c r="W148" s="1130" t="s">
        <v>721</v>
      </c>
      <c r="X148" s="553"/>
      <c r="Y148" s="557" t="str">
        <f>strCheckUnique(Z148:Z151)</f>
        <v/>
      </c>
      <c r="Z148" s="553"/>
      <c r="AA148" s="557"/>
      <c r="AB148" s="553"/>
      <c r="AC148" s="553"/>
      <c r="AD148" s="553"/>
      <c r="AE148" s="553"/>
      <c r="AF148" s="553"/>
      <c r="AG148" s="553"/>
      <c r="AH148" s="553"/>
    </row>
    <row r="149" spans="1:35" s="492" customFormat="1" ht="99" customHeight="1">
      <c r="A149" s="1313"/>
      <c r="B149" s="1313"/>
      <c r="C149" s="1313"/>
      <c r="D149" s="1313"/>
      <c r="E149" s="1313"/>
      <c r="F149" s="1313"/>
      <c r="G149" s="905">
        <v>1</v>
      </c>
      <c r="H149" s="905"/>
      <c r="I149" s="1313"/>
      <c r="J149" s="1313"/>
      <c r="K149" s="913">
        <v>1</v>
      </c>
      <c r="L149" s="561" t="str">
        <f>mergeValue(A149) &amp;"."&amp; mergeValue(B149)&amp;"."&amp; mergeValue(C149)&amp;"."&amp; mergeValue(D149)&amp;"."&amp; mergeValue(F149)&amp;"."&amp; mergeValue(G149)</f>
        <v>1.1.1.1.1.1</v>
      </c>
      <c r="M149" s="1015"/>
      <c r="N149" s="554"/>
      <c r="O149" s="531"/>
      <c r="P149" s="531"/>
      <c r="Q149" s="1039"/>
      <c r="R149" s="1319"/>
      <c r="S149" s="1309" t="s">
        <v>83</v>
      </c>
      <c r="T149" s="1319"/>
      <c r="U149" s="1309" t="s">
        <v>84</v>
      </c>
      <c r="V149" s="546"/>
      <c r="W149" s="1283" t="s">
        <v>734</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13"/>
      <c r="B150" s="1313"/>
      <c r="C150" s="1313"/>
      <c r="D150" s="1313"/>
      <c r="E150" s="1313"/>
      <c r="F150" s="1313"/>
      <c r="G150" s="905"/>
      <c r="H150" s="905"/>
      <c r="I150" s="1313"/>
      <c r="J150" s="1313"/>
      <c r="K150" s="913"/>
      <c r="L150" s="568"/>
      <c r="M150" s="614"/>
      <c r="N150" s="554"/>
      <c r="O150" s="531"/>
      <c r="P150" s="531"/>
      <c r="Q150" s="552" t="str">
        <f>R149 &amp; "-" &amp; T149</f>
        <v>-</v>
      </c>
      <c r="R150" s="1308"/>
      <c r="S150" s="1309"/>
      <c r="T150" s="1308"/>
      <c r="U150" s="1309"/>
      <c r="V150" s="546"/>
      <c r="W150" s="1284"/>
      <c r="X150" s="553"/>
      <c r="Y150" s="553"/>
      <c r="Z150" s="553"/>
      <c r="AA150" s="553"/>
      <c r="AB150" s="553"/>
      <c r="AC150" s="553"/>
      <c r="AD150" s="553"/>
      <c r="AE150" s="553"/>
      <c r="AF150" s="553"/>
      <c r="AG150" s="553"/>
      <c r="AH150" s="553"/>
    </row>
    <row r="151" spans="1:35" s="491" customFormat="1" ht="15" customHeight="1">
      <c r="A151" s="1313"/>
      <c r="B151" s="1313"/>
      <c r="C151" s="1313"/>
      <c r="D151" s="1313"/>
      <c r="E151" s="1313"/>
      <c r="F151" s="1313"/>
      <c r="G151" s="907"/>
      <c r="H151" s="905"/>
      <c r="I151" s="1313"/>
      <c r="J151" s="1313"/>
      <c r="K151" s="912"/>
      <c r="L151" s="507"/>
      <c r="M151" s="525" t="s">
        <v>24</v>
      </c>
      <c r="N151" s="520"/>
      <c r="O151" s="514"/>
      <c r="P151" s="514"/>
      <c r="Q151" s="514"/>
      <c r="R151" s="541"/>
      <c r="S151" s="533"/>
      <c r="T151" s="532"/>
      <c r="U151" s="520"/>
      <c r="V151" s="529"/>
      <c r="W151" s="1285"/>
      <c r="X151" s="555"/>
      <c r="Y151" s="555"/>
      <c r="Z151" s="555"/>
      <c r="AA151" s="555"/>
      <c r="AB151" s="555"/>
      <c r="AC151" s="555"/>
      <c r="AD151" s="555"/>
      <c r="AE151" s="555"/>
      <c r="AF151" s="555"/>
      <c r="AG151" s="555"/>
      <c r="AH151" s="555"/>
    </row>
    <row r="152" spans="1:35" s="491" customFormat="1" ht="15" customHeight="1">
      <c r="A152" s="1313"/>
      <c r="B152" s="1313"/>
      <c r="C152" s="1313"/>
      <c r="D152" s="1313"/>
      <c r="E152" s="1313"/>
      <c r="F152" s="907"/>
      <c r="G152" s="907"/>
      <c r="H152" s="905"/>
      <c r="I152" s="1313"/>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13"/>
      <c r="B153" s="1313"/>
      <c r="C153" s="1313"/>
      <c r="D153" s="1313"/>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13"/>
      <c r="B154" s="1313"/>
      <c r="C154" s="1313"/>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13"/>
      <c r="B155" s="1313"/>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13"/>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8"/>
      <c r="Y159" s="208"/>
      <c r="Z159" s="208"/>
      <c r="AA159" s="208"/>
      <c r="AB159" s="208"/>
      <c r="AC159" s="208"/>
      <c r="AD159" s="208"/>
      <c r="AE159" s="208"/>
      <c r="AF159" s="208"/>
      <c r="AG159" s="208"/>
      <c r="AH159" s="208"/>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13">
        <v>1</v>
      </c>
      <c r="B161" s="848"/>
      <c r="C161" s="848"/>
      <c r="D161" s="848"/>
      <c r="E161" s="849"/>
      <c r="F161" s="850"/>
      <c r="G161" s="850"/>
      <c r="H161" s="850"/>
      <c r="I161" s="851"/>
      <c r="J161" s="846"/>
      <c r="K161" s="853"/>
      <c r="L161" s="561">
        <f>mergeValue(A161)</f>
        <v>1</v>
      </c>
      <c r="M161" s="609" t="s">
        <v>19</v>
      </c>
      <c r="N161" s="548"/>
      <c r="O161" s="1379"/>
      <c r="P161" s="1380"/>
      <c r="Q161" s="1380"/>
      <c r="R161" s="1380"/>
      <c r="S161" s="1380"/>
      <c r="T161" s="1380"/>
      <c r="U161" s="1380"/>
      <c r="V161" s="1381"/>
      <c r="W161" s="1130" t="s">
        <v>719</v>
      </c>
      <c r="X161" s="553"/>
      <c r="Y161" s="553"/>
      <c r="Z161" s="553"/>
      <c r="AA161" s="553"/>
      <c r="AB161" s="553"/>
      <c r="AC161" s="553"/>
      <c r="AD161" s="553"/>
      <c r="AE161" s="553"/>
      <c r="AF161" s="553"/>
      <c r="AG161" s="553"/>
    </row>
    <row r="162" spans="1:33" s="492" customFormat="1" ht="22.5">
      <c r="A162" s="1313"/>
      <c r="B162" s="1313">
        <v>1</v>
      </c>
      <c r="C162" s="848"/>
      <c r="D162" s="848"/>
      <c r="E162" s="850"/>
      <c r="F162" s="850"/>
      <c r="G162" s="850"/>
      <c r="H162" s="850"/>
      <c r="I162" s="845"/>
      <c r="J162" s="844"/>
      <c r="K162" s="847"/>
      <c r="L162" s="561" t="str">
        <f>mergeValue(A162) &amp;"."&amp; mergeValue(B162)</f>
        <v>1.1</v>
      </c>
      <c r="M162" s="515" t="s">
        <v>15</v>
      </c>
      <c r="N162" s="548"/>
      <c r="O162" s="1379"/>
      <c r="P162" s="1380"/>
      <c r="Q162" s="1380"/>
      <c r="R162" s="1380"/>
      <c r="S162" s="1380"/>
      <c r="T162" s="1380"/>
      <c r="U162" s="1380"/>
      <c r="V162" s="1381"/>
      <c r="W162" s="1130" t="s">
        <v>460</v>
      </c>
      <c r="X162" s="553"/>
      <c r="Y162" s="553"/>
      <c r="Z162" s="553"/>
      <c r="AA162" s="553"/>
      <c r="AB162" s="553"/>
      <c r="AC162" s="553"/>
      <c r="AD162" s="553"/>
      <c r="AE162" s="553"/>
      <c r="AF162" s="553"/>
      <c r="AG162" s="553"/>
    </row>
    <row r="163" spans="1:33" s="492" customFormat="1" ht="22.5">
      <c r="A163" s="1313"/>
      <c r="B163" s="1313"/>
      <c r="C163" s="1313">
        <v>1</v>
      </c>
      <c r="D163" s="848"/>
      <c r="E163" s="850"/>
      <c r="F163" s="850"/>
      <c r="G163" s="850"/>
      <c r="H163" s="850"/>
      <c r="I163" s="852"/>
      <c r="J163" s="844"/>
      <c r="K163" s="847"/>
      <c r="L163" s="561" t="str">
        <f>mergeValue(A163) &amp;"."&amp; mergeValue(B163)&amp;"."&amp; mergeValue(C163)</f>
        <v>1.1.1</v>
      </c>
      <c r="M163" s="516" t="s">
        <v>7</v>
      </c>
      <c r="N163" s="548"/>
      <c r="O163" s="1379"/>
      <c r="P163" s="1380"/>
      <c r="Q163" s="1380"/>
      <c r="R163" s="1380"/>
      <c r="S163" s="1380"/>
      <c r="T163" s="1380"/>
      <c r="U163" s="1380"/>
      <c r="V163" s="1381"/>
      <c r="W163" s="1130" t="s">
        <v>601</v>
      </c>
      <c r="X163" s="553"/>
      <c r="Y163" s="553"/>
      <c r="Z163" s="553"/>
      <c r="AA163" s="553"/>
      <c r="AB163" s="553"/>
      <c r="AC163" s="553"/>
      <c r="AD163" s="553"/>
      <c r="AE163" s="553"/>
      <c r="AF163" s="553"/>
      <c r="AG163" s="553"/>
    </row>
    <row r="164" spans="1:33" s="492" customFormat="1" ht="22.5">
      <c r="A164" s="1313"/>
      <c r="B164" s="1313"/>
      <c r="C164" s="1313"/>
      <c r="D164" s="1313">
        <v>1</v>
      </c>
      <c r="E164" s="850"/>
      <c r="F164" s="850"/>
      <c r="G164" s="850"/>
      <c r="H164" s="850"/>
      <c r="I164" s="852"/>
      <c r="J164" s="844"/>
      <c r="K164" s="847"/>
      <c r="L164" s="561" t="str">
        <f>mergeValue(A164) &amp;"."&amp; mergeValue(B164)&amp;"."&amp; mergeValue(C164)&amp;"."&amp; mergeValue(D164)</f>
        <v>1.1.1.1</v>
      </c>
      <c r="M164" s="517" t="s">
        <v>21</v>
      </c>
      <c r="N164" s="548"/>
      <c r="O164" s="1379"/>
      <c r="P164" s="1380"/>
      <c r="Q164" s="1380"/>
      <c r="R164" s="1380"/>
      <c r="S164" s="1380"/>
      <c r="T164" s="1380"/>
      <c r="U164" s="1380"/>
      <c r="V164" s="1381"/>
      <c r="W164" s="1130" t="s">
        <v>602</v>
      </c>
      <c r="X164" s="553"/>
      <c r="Y164" s="553"/>
      <c r="Z164" s="553"/>
      <c r="AA164" s="553"/>
      <c r="AB164" s="553"/>
      <c r="AC164" s="553"/>
      <c r="AD164" s="553"/>
      <c r="AE164" s="553"/>
      <c r="AF164" s="553"/>
      <c r="AG164" s="553"/>
    </row>
    <row r="165" spans="1:33" s="492" customFormat="1" ht="78.75">
      <c r="A165" s="1313"/>
      <c r="B165" s="1313"/>
      <c r="C165" s="1313"/>
      <c r="D165" s="1313"/>
      <c r="E165" s="1313">
        <v>1</v>
      </c>
      <c r="F165" s="850"/>
      <c r="G165" s="850"/>
      <c r="H165" s="848">
        <v>1</v>
      </c>
      <c r="I165" s="1313">
        <v>1</v>
      </c>
      <c r="J165" s="850"/>
      <c r="K165" s="855"/>
      <c r="L165" s="561" t="str">
        <f>mergeValue(A165) &amp;"."&amp; mergeValue(B165)&amp;"."&amp; mergeValue(C165)&amp;"."&amp; mergeValue(D165)&amp;"."&amp; mergeValue(E165)</f>
        <v>1.1.1.1.1</v>
      </c>
      <c r="M165" s="523" t="s">
        <v>8</v>
      </c>
      <c r="N165" s="549"/>
      <c r="O165" s="1316"/>
      <c r="P165" s="1317"/>
      <c r="Q165" s="1317"/>
      <c r="R165" s="1317"/>
      <c r="S165" s="1317"/>
      <c r="T165" s="1317"/>
      <c r="U165" s="1317"/>
      <c r="V165" s="1318"/>
      <c r="W165" s="1130" t="s">
        <v>720</v>
      </c>
      <c r="X165" s="553"/>
      <c r="Y165" s="553"/>
      <c r="Z165" s="553"/>
      <c r="AA165" s="553"/>
      <c r="AB165" s="553"/>
      <c r="AC165" s="553"/>
      <c r="AD165" s="553"/>
      <c r="AE165" s="553"/>
      <c r="AF165" s="553"/>
      <c r="AG165" s="553"/>
    </row>
    <row r="166" spans="1:33" s="492" customFormat="1" ht="33.75">
      <c r="A166" s="1313"/>
      <c r="B166" s="1313"/>
      <c r="C166" s="1313"/>
      <c r="D166" s="1313"/>
      <c r="E166" s="1313"/>
      <c r="F166" s="1313">
        <v>1</v>
      </c>
      <c r="G166" s="848"/>
      <c r="H166" s="848"/>
      <c r="I166" s="1313"/>
      <c r="J166" s="1313">
        <v>1</v>
      </c>
      <c r="K166" s="856"/>
      <c r="L166" s="561" t="str">
        <f>mergeValue(A166) &amp;"."&amp; mergeValue(B166)&amp;"."&amp; mergeValue(C166)&amp;"."&amp; mergeValue(D166)&amp;"."&amp; mergeValue(E166)&amp;"."&amp; mergeValue(F166)</f>
        <v>1.1.1.1.1.1</v>
      </c>
      <c r="M166" s="524" t="s">
        <v>9</v>
      </c>
      <c r="N166" s="549"/>
      <c r="O166" s="1316"/>
      <c r="P166" s="1317"/>
      <c r="Q166" s="1317"/>
      <c r="R166" s="1317"/>
      <c r="S166" s="1317"/>
      <c r="T166" s="1317"/>
      <c r="U166" s="1317"/>
      <c r="V166" s="1318"/>
      <c r="W166" s="1130" t="s">
        <v>721</v>
      </c>
      <c r="X166" s="553"/>
      <c r="Y166" s="557" t="str">
        <f>strCheckUnique(Z166:Z169)</f>
        <v/>
      </c>
      <c r="Z166" s="553"/>
      <c r="AA166" s="557" t="str">
        <f>IF(O166="","",O166 &amp; ":_")</f>
        <v/>
      </c>
      <c r="AB166" s="553"/>
      <c r="AC166" s="553"/>
      <c r="AD166" s="553"/>
      <c r="AE166" s="553"/>
      <c r="AF166" s="553"/>
      <c r="AG166" s="553"/>
    </row>
    <row r="167" spans="1:33" s="492" customFormat="1" ht="122.1" customHeight="1">
      <c r="A167" s="1313"/>
      <c r="B167" s="1313"/>
      <c r="C167" s="1313"/>
      <c r="D167" s="1313"/>
      <c r="E167" s="1313"/>
      <c r="F167" s="1313"/>
      <c r="G167" s="848">
        <v>1</v>
      </c>
      <c r="H167" s="848"/>
      <c r="I167" s="1313"/>
      <c r="J167" s="1313"/>
      <c r="K167" s="856">
        <v>1</v>
      </c>
      <c r="L167" s="561" t="str">
        <f>mergeValue(A167) &amp;"."&amp; mergeValue(B167)&amp;"."&amp; mergeValue(C167)&amp;"."&amp; mergeValue(D167)&amp;"."&amp; mergeValue(E167)&amp;"."&amp; mergeValue(F167)&amp;"."&amp; mergeValue(G167)</f>
        <v>1.1.1.1.1.1.1</v>
      </c>
      <c r="M167" s="1015"/>
      <c r="N167" s="554"/>
      <c r="O167" s="1024"/>
      <c r="P167" s="531"/>
      <c r="Q167" s="531"/>
      <c r="R167" s="1319"/>
      <c r="S167" s="1309" t="s">
        <v>83</v>
      </c>
      <c r="T167" s="1319"/>
      <c r="U167" s="1309" t="s">
        <v>83</v>
      </c>
      <c r="V167" s="546"/>
      <c r="W167" s="1283" t="s">
        <v>722</v>
      </c>
      <c r="X167" s="553" t="str">
        <f>strCheckDate(O168:V168)</f>
        <v/>
      </c>
      <c r="Y167" s="557"/>
      <c r="Z167" s="557" t="str">
        <f>IF(M167="","",M167 )</f>
        <v/>
      </c>
      <c r="AA167" s="557"/>
      <c r="AB167" s="557"/>
      <c r="AC167" s="557"/>
      <c r="AD167" s="553"/>
      <c r="AE167" s="553"/>
      <c r="AF167" s="553"/>
      <c r="AG167" s="553"/>
    </row>
    <row r="168" spans="1:33" s="492" customFormat="1" ht="11.25" hidden="1" customHeight="1">
      <c r="A168" s="1313"/>
      <c r="B168" s="1313"/>
      <c r="C168" s="1313"/>
      <c r="D168" s="1313"/>
      <c r="E168" s="1313"/>
      <c r="F168" s="1313"/>
      <c r="G168" s="848"/>
      <c r="H168" s="848"/>
      <c r="I168" s="1313"/>
      <c r="J168" s="1313"/>
      <c r="K168" s="856"/>
      <c r="L168" s="568"/>
      <c r="M168" s="614"/>
      <c r="N168" s="554"/>
      <c r="O168" s="552"/>
      <c r="P168" s="531"/>
      <c r="Q168" s="552" t="str">
        <f>R167 &amp; "-" &amp; T167</f>
        <v>-</v>
      </c>
      <c r="R168" s="1308"/>
      <c r="S168" s="1309"/>
      <c r="T168" s="1308"/>
      <c r="U168" s="1309"/>
      <c r="V168" s="546"/>
      <c r="W168" s="1284"/>
      <c r="X168" s="553"/>
      <c r="Y168" s="553"/>
      <c r="Z168" s="553"/>
      <c r="AA168" s="553"/>
      <c r="AB168" s="553"/>
      <c r="AC168" s="553"/>
      <c r="AD168" s="553"/>
      <c r="AE168" s="553"/>
      <c r="AF168" s="553"/>
      <c r="AG168" s="553"/>
    </row>
    <row r="169" spans="1:33" s="491" customFormat="1" ht="15" customHeight="1">
      <c r="A169" s="1313"/>
      <c r="B169" s="1313"/>
      <c r="C169" s="1313"/>
      <c r="D169" s="1313"/>
      <c r="E169" s="1313"/>
      <c r="F169" s="1313"/>
      <c r="G169" s="850"/>
      <c r="H169" s="848"/>
      <c r="I169" s="1313"/>
      <c r="J169" s="1313"/>
      <c r="K169" s="855"/>
      <c r="L169" s="507"/>
      <c r="M169" s="526" t="s">
        <v>24</v>
      </c>
      <c r="N169" s="520"/>
      <c r="O169" s="514"/>
      <c r="P169" s="514"/>
      <c r="Q169" s="514"/>
      <c r="R169" s="541"/>
      <c r="S169" s="533"/>
      <c r="T169" s="532"/>
      <c r="U169" s="520"/>
      <c r="V169" s="529"/>
      <c r="W169" s="1285"/>
      <c r="X169" s="555"/>
      <c r="Y169" s="555"/>
      <c r="Z169" s="555"/>
      <c r="AA169" s="555"/>
      <c r="AB169" s="555"/>
      <c r="AC169" s="555"/>
      <c r="AD169" s="555"/>
      <c r="AE169" s="555"/>
      <c r="AF169" s="555"/>
      <c r="AG169" s="555"/>
    </row>
    <row r="170" spans="1:33" s="491" customFormat="1" ht="15" customHeight="1">
      <c r="A170" s="1313"/>
      <c r="B170" s="1313"/>
      <c r="C170" s="1313"/>
      <c r="D170" s="1313"/>
      <c r="E170" s="1313"/>
      <c r="F170" s="850"/>
      <c r="G170" s="850"/>
      <c r="H170" s="848"/>
      <c r="I170" s="1313"/>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13"/>
      <c r="B171" s="1313"/>
      <c r="C171" s="1313"/>
      <c r="D171" s="1313"/>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13"/>
      <c r="B172" s="1313"/>
      <c r="C172" s="1313"/>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13"/>
      <c r="B173" s="1313"/>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13"/>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13">
        <v>1</v>
      </c>
      <c r="B179" s="927"/>
      <c r="C179" s="927"/>
      <c r="D179" s="927"/>
      <c r="E179" s="927"/>
      <c r="F179" s="927"/>
      <c r="G179" s="928"/>
      <c r="H179" s="928"/>
      <c r="I179" s="930"/>
      <c r="J179" s="922"/>
      <c r="K179" s="922"/>
      <c r="L179" s="687">
        <f>mergeValue(A179)</f>
        <v>1</v>
      </c>
      <c r="M179" s="609" t="s">
        <v>19</v>
      </c>
      <c r="N179" s="680"/>
      <c r="O179" s="1379"/>
      <c r="P179" s="1380"/>
      <c r="Q179" s="1380"/>
      <c r="R179" s="1380"/>
      <c r="S179" s="1380"/>
      <c r="T179" s="1380"/>
      <c r="U179" s="1380"/>
      <c r="V179" s="1380"/>
      <c r="W179" s="1381"/>
      <c r="X179" s="1098" t="s">
        <v>719</v>
      </c>
      <c r="Y179" s="682"/>
      <c r="Z179" s="682"/>
      <c r="AA179" s="682"/>
      <c r="AB179" s="682"/>
      <c r="AC179" s="682"/>
      <c r="AD179" s="682"/>
      <c r="AE179" s="682"/>
      <c r="AF179" s="682"/>
      <c r="AG179" s="682"/>
    </row>
    <row r="180" spans="1:47" s="650" customFormat="1" ht="22.5">
      <c r="A180" s="1313"/>
      <c r="B180" s="1313">
        <v>1</v>
      </c>
      <c r="C180" s="927"/>
      <c r="D180" s="927"/>
      <c r="E180" s="927"/>
      <c r="F180" s="927"/>
      <c r="G180" s="932"/>
      <c r="H180" s="929"/>
      <c r="I180" s="934"/>
      <c r="J180" s="919"/>
      <c r="K180" s="918"/>
      <c r="L180" s="687" t="str">
        <f>mergeValue(A180) &amp;"."&amp; mergeValue(B180)</f>
        <v>1.1</v>
      </c>
      <c r="M180" s="657" t="s">
        <v>15</v>
      </c>
      <c r="N180" s="680"/>
      <c r="O180" s="1379"/>
      <c r="P180" s="1380"/>
      <c r="Q180" s="1380"/>
      <c r="R180" s="1380"/>
      <c r="S180" s="1380"/>
      <c r="T180" s="1380"/>
      <c r="U180" s="1380"/>
      <c r="V180" s="1380"/>
      <c r="W180" s="1381"/>
      <c r="X180" s="1098" t="s">
        <v>460</v>
      </c>
      <c r="Y180" s="682"/>
      <c r="Z180" s="682"/>
      <c r="AA180" s="682"/>
      <c r="AB180" s="682"/>
      <c r="AC180" s="682"/>
      <c r="AD180" s="682"/>
      <c r="AE180" s="682"/>
      <c r="AF180" s="682"/>
      <c r="AG180" s="682"/>
    </row>
    <row r="181" spans="1:47" s="650" customFormat="1" ht="22.5">
      <c r="A181" s="1313"/>
      <c r="B181" s="1313"/>
      <c r="C181" s="1313">
        <v>1</v>
      </c>
      <c r="D181" s="927"/>
      <c r="E181" s="927"/>
      <c r="F181" s="927"/>
      <c r="G181" s="932"/>
      <c r="H181" s="929"/>
      <c r="I181" s="935"/>
      <c r="J181" s="919"/>
      <c r="K181" s="918"/>
      <c r="L181" s="687" t="str">
        <f>mergeValue(A181) &amp;"."&amp; mergeValue(B181)&amp;"."&amp; mergeValue(C181)</f>
        <v>1.1.1</v>
      </c>
      <c r="M181" s="658" t="s">
        <v>7</v>
      </c>
      <c r="N181" s="680"/>
      <c r="O181" s="1379"/>
      <c r="P181" s="1380"/>
      <c r="Q181" s="1380"/>
      <c r="R181" s="1380"/>
      <c r="S181" s="1380"/>
      <c r="T181" s="1380"/>
      <c r="U181" s="1380"/>
      <c r="V181" s="1380"/>
      <c r="W181" s="1381"/>
      <c r="X181" s="1098" t="s">
        <v>601</v>
      </c>
      <c r="Y181" s="682"/>
      <c r="Z181" s="682"/>
      <c r="AA181" s="682"/>
      <c r="AB181" s="682"/>
      <c r="AC181" s="682"/>
      <c r="AD181" s="682"/>
      <c r="AE181" s="682"/>
      <c r="AF181" s="682"/>
      <c r="AG181" s="682"/>
    </row>
    <row r="182" spans="1:47" s="650" customFormat="1" ht="22.5">
      <c r="A182" s="1313"/>
      <c r="B182" s="1313"/>
      <c r="C182" s="1313"/>
      <c r="D182" s="1313">
        <v>1</v>
      </c>
      <c r="E182" s="927"/>
      <c r="F182" s="927"/>
      <c r="G182" s="932"/>
      <c r="H182" s="929"/>
      <c r="I182" s="935"/>
      <c r="J182" s="933"/>
      <c r="K182" s="918"/>
      <c r="L182" s="687" t="str">
        <f>mergeValue(A182) &amp;"."&amp; mergeValue(B182)&amp;"."&amp; mergeValue(C182)&amp;"."&amp; mergeValue(D182)</f>
        <v>1.1.1.1</v>
      </c>
      <c r="M182" s="659" t="s">
        <v>21</v>
      </c>
      <c r="N182" s="680"/>
      <c r="O182" s="1379"/>
      <c r="P182" s="1380"/>
      <c r="Q182" s="1380"/>
      <c r="R182" s="1380"/>
      <c r="S182" s="1380"/>
      <c r="T182" s="1380"/>
      <c r="U182" s="1380"/>
      <c r="V182" s="1380"/>
      <c r="W182" s="1381"/>
      <c r="X182" s="967" t="s">
        <v>624</v>
      </c>
      <c r="Y182" s="682"/>
      <c r="Z182" s="682"/>
      <c r="AA182" s="682"/>
      <c r="AB182" s="682"/>
      <c r="AC182" s="682"/>
      <c r="AD182" s="682"/>
      <c r="AE182" s="682"/>
      <c r="AF182" s="682"/>
      <c r="AG182" s="682"/>
    </row>
    <row r="183" spans="1:47" s="650" customFormat="1" ht="56.25" customHeight="1">
      <c r="A183" s="1313"/>
      <c r="B183" s="1313"/>
      <c r="C183" s="1313"/>
      <c r="D183" s="1313"/>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83" t="s">
        <v>749</v>
      </c>
      <c r="Y183" s="682" t="str">
        <f>strCheckDateTwo(N183:W183)</f>
        <v/>
      </c>
      <c r="Z183" s="682"/>
      <c r="AA183" s="682"/>
      <c r="AB183" s="682"/>
      <c r="AC183" s="682"/>
      <c r="AD183" s="682"/>
      <c r="AE183" s="682"/>
      <c r="AF183" s="682"/>
      <c r="AG183" s="682"/>
    </row>
    <row r="184" spans="1:47" s="650" customFormat="1" ht="14.25" hidden="1" customHeight="1">
      <c r="A184" s="1313"/>
      <c r="B184" s="1313"/>
      <c r="C184" s="1313"/>
      <c r="D184" s="1313"/>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84"/>
      <c r="Y184" s="682"/>
      <c r="Z184" s="682"/>
      <c r="AA184" s="682"/>
      <c r="AB184" s="682"/>
      <c r="AC184" s="682"/>
      <c r="AD184" s="682"/>
      <c r="AE184" s="682"/>
      <c r="AF184" s="682"/>
      <c r="AG184" s="682"/>
    </row>
    <row r="185" spans="1:47" s="650" customFormat="1" ht="15" customHeight="1">
      <c r="A185" s="1313"/>
      <c r="B185" s="1313"/>
      <c r="C185" s="1313"/>
      <c r="D185" s="1313"/>
      <c r="E185" s="927"/>
      <c r="F185" s="927"/>
      <c r="G185" s="932"/>
      <c r="H185" s="929"/>
      <c r="I185" s="935"/>
      <c r="J185" s="933"/>
      <c r="K185" s="923"/>
      <c r="L185" s="653"/>
      <c r="M185" s="662" t="s">
        <v>5</v>
      </c>
      <c r="N185" s="660"/>
      <c r="O185" s="656"/>
      <c r="P185" s="656"/>
      <c r="Q185" s="656"/>
      <c r="R185" s="656"/>
      <c r="S185" s="672"/>
      <c r="T185" s="668"/>
      <c r="U185" s="667"/>
      <c r="V185" s="660"/>
      <c r="W185" s="660"/>
      <c r="X185" s="1285"/>
      <c r="Y185" s="682"/>
      <c r="Z185" s="682"/>
      <c r="AA185" s="682"/>
      <c r="AB185" s="682"/>
      <c r="AC185" s="682"/>
      <c r="AD185" s="682"/>
      <c r="AE185" s="682"/>
      <c r="AF185" s="682"/>
      <c r="AG185" s="682"/>
    </row>
    <row r="186" spans="1:47" s="649" customFormat="1" ht="15" customHeight="1">
      <c r="A186" s="1313"/>
      <c r="B186" s="1313"/>
      <c r="C186" s="1313"/>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13"/>
      <c r="B187" s="1313"/>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13"/>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13">
        <v>1</v>
      </c>
      <c r="B193" s="962"/>
      <c r="C193" s="962"/>
      <c r="D193" s="962"/>
      <c r="E193" s="962"/>
      <c r="F193" s="955"/>
      <c r="G193" s="961"/>
      <c r="H193" s="961"/>
      <c r="I193" s="943"/>
      <c r="J193" s="942"/>
      <c r="K193" s="942"/>
      <c r="L193" s="687">
        <f>mergeValue(A193)</f>
        <v>1</v>
      </c>
      <c r="M193" s="609" t="s">
        <v>19</v>
      </c>
      <c r="N193" s="1417"/>
      <c r="O193" s="1418"/>
      <c r="P193" s="1418"/>
      <c r="Q193" s="1418"/>
      <c r="R193" s="1418"/>
      <c r="S193" s="1418"/>
      <c r="T193" s="1418"/>
      <c r="U193" s="1418"/>
      <c r="V193" s="1418"/>
      <c r="W193" s="1418"/>
      <c r="X193" s="1418"/>
      <c r="Y193" s="1418"/>
      <c r="Z193" s="1418"/>
      <c r="AA193" s="1418"/>
      <c r="AB193" s="1418"/>
      <c r="AC193" s="1418"/>
      <c r="AD193" s="1418"/>
      <c r="AE193" s="1418"/>
      <c r="AF193" s="1419"/>
      <c r="AG193" s="1098" t="s">
        <v>719</v>
      </c>
      <c r="AH193" s="682"/>
      <c r="AI193" s="682"/>
      <c r="AJ193" s="682"/>
      <c r="AK193" s="682"/>
      <c r="AL193" s="682"/>
      <c r="AM193" s="682"/>
      <c r="AN193" s="682"/>
      <c r="AO193" s="682"/>
      <c r="AP193" s="682"/>
      <c r="AQ193" s="682"/>
      <c r="AR193" s="682"/>
    </row>
    <row r="194" spans="1:46" s="650" customFormat="1" ht="22.5">
      <c r="A194" s="1313"/>
      <c r="B194" s="1313">
        <v>1</v>
      </c>
      <c r="C194" s="962"/>
      <c r="D194" s="962"/>
      <c r="E194" s="962"/>
      <c r="F194" s="955"/>
      <c r="G194" s="964"/>
      <c r="H194" s="965"/>
      <c r="I194" s="944"/>
      <c r="J194" s="939"/>
      <c r="K194" s="937"/>
      <c r="L194" s="687" t="str">
        <f>mergeValue(A194) &amp;"."&amp; mergeValue(B194)</f>
        <v>1.1</v>
      </c>
      <c r="M194" s="657" t="s">
        <v>15</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8" t="s">
        <v>460</v>
      </c>
      <c r="AH194" s="682"/>
      <c r="AI194" s="682"/>
      <c r="AJ194" s="682"/>
      <c r="AK194" s="682"/>
      <c r="AL194" s="682"/>
      <c r="AM194" s="682"/>
      <c r="AN194" s="682"/>
      <c r="AO194" s="682"/>
      <c r="AP194" s="682"/>
      <c r="AQ194" s="682"/>
      <c r="AR194" s="682"/>
    </row>
    <row r="195" spans="1:46" s="650" customFormat="1" ht="22.5">
      <c r="A195" s="1313"/>
      <c r="B195" s="1313"/>
      <c r="C195" s="1313">
        <v>1</v>
      </c>
      <c r="D195" s="962"/>
      <c r="E195" s="962"/>
      <c r="F195" s="955"/>
      <c r="G195" s="964"/>
      <c r="H195" s="965"/>
      <c r="I195" s="944"/>
      <c r="J195" s="939"/>
      <c r="K195" s="937"/>
      <c r="L195" s="687" t="str">
        <f>mergeValue(A195) &amp;"."&amp; mergeValue(B195)&amp;"."&amp; mergeValue(C195)</f>
        <v>1.1.1</v>
      </c>
      <c r="M195" s="658" t="s">
        <v>7</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8" t="s">
        <v>601</v>
      </c>
      <c r="AH195" s="682"/>
      <c r="AI195" s="682"/>
      <c r="AJ195" s="682"/>
      <c r="AK195" s="682"/>
      <c r="AL195" s="682"/>
      <c r="AM195" s="682"/>
      <c r="AN195" s="682"/>
      <c r="AO195" s="682"/>
      <c r="AP195" s="682"/>
      <c r="AQ195" s="682"/>
      <c r="AR195" s="682"/>
    </row>
    <row r="196" spans="1:46" s="650" customFormat="1" ht="15" customHeight="1">
      <c r="A196" s="1313"/>
      <c r="B196" s="1313"/>
      <c r="C196" s="1313"/>
      <c r="D196" s="1313">
        <v>1</v>
      </c>
      <c r="E196" s="962"/>
      <c r="F196" s="955"/>
      <c r="G196" s="964"/>
      <c r="H196" s="965"/>
      <c r="I196" s="944"/>
      <c r="J196" s="939"/>
      <c r="K196" s="937"/>
      <c r="L196" s="687" t="str">
        <f>mergeValue(A196) &amp;"."&amp; mergeValue(B196)&amp;"."&amp; mergeValue(C196)&amp;"."&amp; mergeValue(D196)</f>
        <v>1.1.1.1</v>
      </c>
      <c r="M196" s="659" t="s">
        <v>21</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8" t="s">
        <v>624</v>
      </c>
      <c r="AH196" s="682"/>
      <c r="AI196" s="682"/>
      <c r="AJ196" s="682"/>
      <c r="AK196" s="682"/>
      <c r="AL196" s="682"/>
      <c r="AM196" s="682"/>
      <c r="AN196" s="682"/>
      <c r="AO196" s="682"/>
      <c r="AP196" s="682"/>
      <c r="AQ196" s="682"/>
      <c r="AR196" s="682"/>
    </row>
    <row r="197" spans="1:46" s="650" customFormat="1" ht="17.100000000000001" customHeight="1">
      <c r="A197" s="1313"/>
      <c r="B197" s="1313"/>
      <c r="C197" s="1313"/>
      <c r="D197" s="1313"/>
      <c r="E197" s="1313">
        <v>1</v>
      </c>
      <c r="F197" s="955"/>
      <c r="G197" s="964"/>
      <c r="H197" s="965"/>
      <c r="I197" s="966"/>
      <c r="J197" s="956"/>
      <c r="K197" s="1228"/>
      <c r="L197" s="1349" t="str">
        <f>mergeValue(A197) &amp;"."&amp; mergeValue(B197)&amp;"."&amp; mergeValue(C197)&amp;"."&amp; mergeValue(D197)&amp;"."&amp; mergeValue(E197)</f>
        <v>1.1.1.1.1</v>
      </c>
      <c r="M197" s="1350"/>
      <c r="N197" s="1309" t="s">
        <v>83</v>
      </c>
      <c r="O197" s="1344"/>
      <c r="P197" s="1340">
        <v>1</v>
      </c>
      <c r="Q197" s="1394"/>
      <c r="R197" s="1309" t="s">
        <v>83</v>
      </c>
      <c r="S197" s="1344"/>
      <c r="T197" s="1340">
        <v>1</v>
      </c>
      <c r="U197" s="1394"/>
      <c r="V197" s="1309" t="s">
        <v>83</v>
      </c>
      <c r="W197" s="665"/>
      <c r="X197" s="654">
        <v>1</v>
      </c>
      <c r="Y197" s="1041"/>
      <c r="Z197" s="637"/>
      <c r="AA197" s="637"/>
      <c r="AB197" s="1319"/>
      <c r="AC197" s="1309" t="s">
        <v>83</v>
      </c>
      <c r="AD197" s="1319"/>
      <c r="AE197" s="1309" t="s">
        <v>83</v>
      </c>
      <c r="AF197" s="679"/>
      <c r="AG197" s="1337" t="s">
        <v>623</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13"/>
      <c r="B198" s="1313"/>
      <c r="C198" s="1313"/>
      <c r="D198" s="1313"/>
      <c r="E198" s="1313"/>
      <c r="F198" s="955"/>
      <c r="G198" s="964"/>
      <c r="H198" s="965"/>
      <c r="I198" s="966"/>
      <c r="J198" s="956"/>
      <c r="K198" s="1228"/>
      <c r="L198" s="1349"/>
      <c r="M198" s="1350"/>
      <c r="N198" s="1309"/>
      <c r="O198" s="1344"/>
      <c r="P198" s="1340"/>
      <c r="Q198" s="1394"/>
      <c r="R198" s="1309"/>
      <c r="S198" s="1344"/>
      <c r="T198" s="1340"/>
      <c r="U198" s="1394"/>
      <c r="V198" s="1309"/>
      <c r="W198" s="688"/>
      <c r="X198" s="669"/>
      <c r="Y198" s="669"/>
      <c r="Z198" s="671"/>
      <c r="AA198" s="571" t="str">
        <f>AB197 &amp; "-" &amp; AD197</f>
        <v>-</v>
      </c>
      <c r="AB198" s="1308"/>
      <c r="AC198" s="1309"/>
      <c r="AD198" s="1308"/>
      <c r="AE198" s="1309"/>
      <c r="AF198" s="638"/>
      <c r="AG198" s="1338"/>
      <c r="AH198" s="682"/>
      <c r="AI198" s="685"/>
      <c r="AJ198" s="685"/>
      <c r="AK198" s="685"/>
      <c r="AL198" s="685"/>
      <c r="AM198" s="685"/>
      <c r="AN198" s="685"/>
      <c r="AO198" s="682"/>
      <c r="AP198" s="682"/>
      <c r="AQ198" s="682"/>
      <c r="AR198" s="682"/>
    </row>
    <row r="199" spans="1:46" s="650" customFormat="1" ht="17.100000000000001" customHeight="1">
      <c r="A199" s="1313"/>
      <c r="B199" s="1313"/>
      <c r="C199" s="1313"/>
      <c r="D199" s="1313"/>
      <c r="E199" s="1313"/>
      <c r="F199" s="955"/>
      <c r="G199" s="964"/>
      <c r="H199" s="965"/>
      <c r="I199" s="966"/>
      <c r="J199" s="956"/>
      <c r="K199" s="1228"/>
      <c r="L199" s="1349"/>
      <c r="M199" s="1350"/>
      <c r="N199" s="1309"/>
      <c r="O199" s="1344"/>
      <c r="P199" s="1340"/>
      <c r="Q199" s="1394"/>
      <c r="R199" s="1309"/>
      <c r="S199" s="570"/>
      <c r="T199" s="663"/>
      <c r="U199" s="669"/>
      <c r="V199" s="670"/>
      <c r="W199" s="670"/>
      <c r="X199" s="670"/>
      <c r="Y199" s="670"/>
      <c r="Z199" s="671"/>
      <c r="AA199" s="671"/>
      <c r="AB199" s="672"/>
      <c r="AC199" s="668"/>
      <c r="AD199" s="668"/>
      <c r="AE199" s="672"/>
      <c r="AF199" s="668"/>
      <c r="AG199" s="1338"/>
      <c r="AH199" s="682"/>
      <c r="AI199" s="685"/>
      <c r="AJ199" s="685"/>
      <c r="AK199" s="685"/>
      <c r="AL199" s="685"/>
      <c r="AM199" s="685"/>
      <c r="AN199" s="685"/>
      <c r="AO199" s="682"/>
      <c r="AP199" s="682"/>
      <c r="AQ199" s="682"/>
      <c r="AR199" s="682"/>
    </row>
    <row r="200" spans="1:46" s="650" customFormat="1" ht="17.100000000000001" customHeight="1">
      <c r="A200" s="1313"/>
      <c r="B200" s="1313"/>
      <c r="C200" s="1313"/>
      <c r="D200" s="1313"/>
      <c r="E200" s="1313"/>
      <c r="F200" s="955"/>
      <c r="G200" s="964"/>
      <c r="H200" s="965"/>
      <c r="I200" s="966"/>
      <c r="J200" s="956"/>
      <c r="K200" s="1228"/>
      <c r="L200" s="1349"/>
      <c r="M200" s="1350"/>
      <c r="N200" s="1309"/>
      <c r="O200" s="673"/>
      <c r="P200" s="675"/>
      <c r="Q200" s="674"/>
      <c r="R200" s="670"/>
      <c r="S200" s="670"/>
      <c r="T200" s="670"/>
      <c r="U200" s="670"/>
      <c r="V200" s="670"/>
      <c r="W200" s="670"/>
      <c r="X200" s="670"/>
      <c r="Y200" s="670"/>
      <c r="Z200" s="671"/>
      <c r="AA200" s="671"/>
      <c r="AB200" s="672"/>
      <c r="AC200" s="668"/>
      <c r="AD200" s="668"/>
      <c r="AE200" s="672"/>
      <c r="AF200" s="668"/>
      <c r="AG200" s="1338"/>
      <c r="AH200" s="682"/>
      <c r="AI200" s="685"/>
      <c r="AJ200" s="685"/>
      <c r="AK200" s="685"/>
      <c r="AL200" s="685"/>
      <c r="AM200" s="685"/>
      <c r="AN200" s="685"/>
      <c r="AO200" s="682"/>
      <c r="AP200" s="682"/>
      <c r="AQ200" s="682"/>
      <c r="AR200" s="682"/>
    </row>
    <row r="201" spans="1:46" s="649" customFormat="1" ht="15" customHeight="1">
      <c r="A201" s="1313"/>
      <c r="B201" s="1313"/>
      <c r="C201" s="1313"/>
      <c r="D201" s="1313"/>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9"/>
      <c r="AH201" s="684"/>
      <c r="AI201" s="684"/>
      <c r="AJ201" s="686"/>
      <c r="AK201" s="686"/>
      <c r="AL201" s="686"/>
      <c r="AM201" s="686"/>
      <c r="AN201" s="686"/>
      <c r="AO201" s="684"/>
      <c r="AP201" s="684"/>
      <c r="AQ201" s="684"/>
      <c r="AR201" s="684"/>
    </row>
    <row r="202" spans="1:46" s="649" customFormat="1" ht="15" customHeight="1">
      <c r="A202" s="1313"/>
      <c r="B202" s="1313"/>
      <c r="C202" s="1313"/>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13"/>
      <c r="B203" s="1313"/>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13"/>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5"/>
      <c r="R207" s="150"/>
      <c r="S207" s="150"/>
      <c r="T207" s="150"/>
      <c r="U207" s="1315"/>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5"/>
      <c r="R208" s="150"/>
      <c r="S208" s="150"/>
      <c r="T208" s="150"/>
      <c r="U208" s="1315"/>
      <c r="V208" s="150"/>
      <c r="W208" s="150"/>
      <c r="X208" s="150"/>
      <c r="Y208" s="150"/>
      <c r="Z208" s="150"/>
      <c r="AA208" s="150"/>
      <c r="AB208" s="150"/>
      <c r="AC208" s="150"/>
    </row>
    <row r="209" spans="1:83" ht="15" customHeight="1">
      <c r="G209" s="149"/>
      <c r="H209" s="150"/>
      <c r="I209" s="150"/>
      <c r="J209" s="80"/>
      <c r="K209" s="150"/>
      <c r="L209" s="150"/>
      <c r="M209" s="150"/>
      <c r="N209" s="150"/>
      <c r="O209" s="150"/>
      <c r="Q209" s="1315"/>
      <c r="V209" s="150"/>
      <c r="W209" s="150"/>
      <c r="X209" s="150"/>
      <c r="Z209" s="150"/>
      <c r="AA209" s="150"/>
      <c r="AB209" s="150"/>
      <c r="AC209" s="692"/>
      <c r="AD209" s="150"/>
    </row>
    <row r="210" spans="1:83" ht="15" customHeight="1">
      <c r="G210" s="149"/>
      <c r="H210" s="150"/>
      <c r="I210" s="150"/>
      <c r="J210" s="80"/>
      <c r="K210" s="150"/>
      <c r="L210" s="150"/>
      <c r="M210" s="150"/>
      <c r="N210" s="150"/>
      <c r="O210" s="150"/>
      <c r="Q210" s="216"/>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85" t="s">
        <v>84</v>
      </c>
      <c r="O211" s="1344"/>
      <c r="P211" s="1340">
        <v>1</v>
      </c>
      <c r="Q211" s="1382"/>
      <c r="R211" s="1309" t="s">
        <v>83</v>
      </c>
      <c r="S211" s="1415"/>
      <c r="T211" s="1392">
        <v>1</v>
      </c>
      <c r="U211" s="1316"/>
      <c r="V211" s="1309"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85"/>
      <c r="O212" s="1344"/>
      <c r="P212" s="1340"/>
      <c r="Q212" s="1382"/>
      <c r="R212" s="1309"/>
      <c r="S212" s="1416"/>
      <c r="T212" s="1393"/>
      <c r="U212" s="1316"/>
      <c r="V212" s="1309"/>
      <c r="W212" s="698"/>
      <c r="X212" s="698"/>
      <c r="Y212" s="698" t="s">
        <v>628</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85"/>
      <c r="O213" s="1344"/>
      <c r="P213" s="1340"/>
      <c r="Q213" s="1382"/>
      <c r="R213" s="1309"/>
      <c r="S213" s="695"/>
      <c r="T213" s="695"/>
      <c r="U213" s="698" t="s">
        <v>629</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9"/>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653</v>
      </c>
      <c r="V218" s="151"/>
      <c r="X218" s="208"/>
      <c r="Y218" s="208"/>
      <c r="Z218" s="208"/>
      <c r="AA218" s="208"/>
      <c r="AB218" s="208"/>
      <c r="AC218" s="208"/>
      <c r="AD218" s="208"/>
      <c r="AE218" s="208"/>
      <c r="AF218" s="208"/>
      <c r="AG218" s="208"/>
      <c r="AH218" s="208"/>
      <c r="AI218" s="208"/>
      <c r="AJ218" s="208"/>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13">
        <v>1</v>
      </c>
      <c r="B220" s="830"/>
      <c r="C220" s="830"/>
      <c r="D220" s="830"/>
      <c r="E220" s="831"/>
      <c r="F220" s="832"/>
      <c r="G220" s="832"/>
      <c r="H220" s="832"/>
      <c r="I220" s="833"/>
      <c r="J220" s="828"/>
      <c r="K220" s="835"/>
      <c r="L220" s="743">
        <f>mergeValue(A220)</f>
        <v>1</v>
      </c>
      <c r="M220" s="609" t="s">
        <v>19</v>
      </c>
      <c r="N220" s="614"/>
      <c r="O220" s="1386"/>
      <c r="P220" s="1387"/>
      <c r="Q220" s="1387"/>
      <c r="R220" s="1387"/>
      <c r="S220" s="1387"/>
      <c r="T220" s="1387"/>
      <c r="U220" s="1387"/>
      <c r="V220" s="1388"/>
      <c r="W220" s="1130" t="s">
        <v>719</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13"/>
      <c r="B221" s="1313">
        <v>1</v>
      </c>
      <c r="C221" s="830"/>
      <c r="D221" s="830"/>
      <c r="E221" s="832"/>
      <c r="F221" s="832"/>
      <c r="G221" s="832"/>
      <c r="H221" s="832"/>
      <c r="I221" s="827"/>
      <c r="J221" s="826"/>
      <c r="K221" s="829"/>
      <c r="L221" s="743" t="str">
        <f>mergeValue(A221) &amp;"."&amp; mergeValue(B221)</f>
        <v>1.1</v>
      </c>
      <c r="M221" s="657" t="s">
        <v>15</v>
      </c>
      <c r="N221" s="614"/>
      <c r="O221" s="1386"/>
      <c r="P221" s="1387"/>
      <c r="Q221" s="1387"/>
      <c r="R221" s="1387"/>
      <c r="S221" s="1387"/>
      <c r="T221" s="1387"/>
      <c r="U221" s="1387"/>
      <c r="V221" s="1388"/>
      <c r="W221" s="1130" t="s">
        <v>460</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13"/>
      <c r="B222" s="1313"/>
      <c r="C222" s="1313">
        <v>1</v>
      </c>
      <c r="D222" s="830"/>
      <c r="E222" s="832"/>
      <c r="F222" s="832"/>
      <c r="G222" s="832"/>
      <c r="H222" s="832"/>
      <c r="I222" s="834"/>
      <c r="J222" s="826"/>
      <c r="K222" s="829"/>
      <c r="L222" s="743" t="str">
        <f>mergeValue(A222) &amp;"."&amp; mergeValue(B222)&amp;"."&amp; mergeValue(C222)</f>
        <v>1.1.1</v>
      </c>
      <c r="M222" s="658" t="s">
        <v>7</v>
      </c>
      <c r="N222" s="614"/>
      <c r="O222" s="1386"/>
      <c r="P222" s="1387"/>
      <c r="Q222" s="1387"/>
      <c r="R222" s="1387"/>
      <c r="S222" s="1387"/>
      <c r="T222" s="1387"/>
      <c r="U222" s="1387"/>
      <c r="V222" s="1388"/>
      <c r="W222" s="1130" t="s">
        <v>601</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13"/>
      <c r="B223" s="1313"/>
      <c r="C223" s="1313"/>
      <c r="D223" s="1313">
        <v>1</v>
      </c>
      <c r="E223" s="832"/>
      <c r="F223" s="832"/>
      <c r="G223" s="832"/>
      <c r="H223" s="832"/>
      <c r="I223" s="834"/>
      <c r="J223" s="826"/>
      <c r="K223" s="829"/>
      <c r="L223" s="743" t="str">
        <f>mergeValue(A223) &amp;"."&amp; mergeValue(B223)&amp;"."&amp; mergeValue(C223)&amp;"."&amp; mergeValue(D223)</f>
        <v>1.1.1.1</v>
      </c>
      <c r="M223" s="659" t="s">
        <v>21</v>
      </c>
      <c r="N223" s="614"/>
      <c r="O223" s="1386"/>
      <c r="P223" s="1387"/>
      <c r="Q223" s="1387"/>
      <c r="R223" s="1387"/>
      <c r="S223" s="1387"/>
      <c r="T223" s="1387"/>
      <c r="U223" s="1387"/>
      <c r="V223" s="1388"/>
      <c r="W223" s="1130" t="s">
        <v>602</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13"/>
      <c r="B224" s="1313"/>
      <c r="C224" s="1313"/>
      <c r="D224" s="1313"/>
      <c r="E224" s="1313">
        <v>1</v>
      </c>
      <c r="F224" s="832"/>
      <c r="G224" s="832"/>
      <c r="H224" s="830">
        <v>1</v>
      </c>
      <c r="I224" s="1313">
        <v>1</v>
      </c>
      <c r="J224" s="832"/>
      <c r="K224" s="837"/>
      <c r="L224" s="743" t="str">
        <f>mergeValue(A224) &amp;"."&amp; mergeValue(B224)&amp;"."&amp; mergeValue(C224)&amp;"."&amp; mergeValue(D224)&amp;"."&amp; mergeValue(E224)</f>
        <v>1.1.1.1.1</v>
      </c>
      <c r="M224" s="523" t="s">
        <v>8</v>
      </c>
      <c r="N224" s="614"/>
      <c r="O224" s="1316"/>
      <c r="P224" s="1317"/>
      <c r="Q224" s="1317"/>
      <c r="R224" s="1317"/>
      <c r="S224" s="1317"/>
      <c r="T224" s="1317"/>
      <c r="U224" s="1317"/>
      <c r="V224" s="1318"/>
      <c r="W224" s="1130" t="s">
        <v>720</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313"/>
      <c r="B225" s="1313"/>
      <c r="C225" s="1313"/>
      <c r="D225" s="1313"/>
      <c r="E225" s="1313"/>
      <c r="F225" s="1313">
        <v>1</v>
      </c>
      <c r="G225" s="830"/>
      <c r="H225" s="830"/>
      <c r="I225" s="1313"/>
      <c r="J225" s="1313">
        <v>1</v>
      </c>
      <c r="K225" s="838"/>
      <c r="L225" s="743" t="str">
        <f>mergeValue(A225) &amp;"."&amp; mergeValue(B225)&amp;"."&amp; mergeValue(C225)&amp;"."&amp; mergeValue(D225)&amp;"."&amp; mergeValue(E225)&amp;"."&amp; mergeValue(F225)</f>
        <v>1.1.1.1.1.1</v>
      </c>
      <c r="M225" s="524" t="s">
        <v>9</v>
      </c>
      <c r="N225" s="614"/>
      <c r="O225" s="1316"/>
      <c r="P225" s="1317"/>
      <c r="Q225" s="1317"/>
      <c r="R225" s="1317"/>
      <c r="S225" s="1317"/>
      <c r="T225" s="1317"/>
      <c r="U225" s="1317"/>
      <c r="V225" s="1318"/>
      <c r="W225" s="1130" t="s">
        <v>721</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13"/>
      <c r="B226" s="1313"/>
      <c r="C226" s="1313"/>
      <c r="D226" s="1313"/>
      <c r="E226" s="1313"/>
      <c r="F226" s="1313"/>
      <c r="G226" s="830">
        <v>1</v>
      </c>
      <c r="H226" s="830"/>
      <c r="I226" s="1313"/>
      <c r="J226" s="1313"/>
      <c r="K226" s="838">
        <v>1</v>
      </c>
      <c r="L226" s="743" t="str">
        <f>mergeValue(A226) &amp;"."&amp; mergeValue(B226)&amp;"."&amp; mergeValue(C226)&amp;"."&amp; mergeValue(D226)&amp;"."&amp; mergeValue(E226)&amp;"."&amp; mergeValue(F226)&amp;"."&amp; mergeValue(G226)</f>
        <v>1.1.1.1.1.1.1</v>
      </c>
      <c r="M226" s="1015"/>
      <c r="N226" s="614"/>
      <c r="O226" s="725"/>
      <c r="P226" s="725"/>
      <c r="Q226" s="725"/>
      <c r="R226" s="1308"/>
      <c r="S226" s="1309" t="s">
        <v>83</v>
      </c>
      <c r="T226" s="1308"/>
      <c r="U226" s="1309" t="s">
        <v>83</v>
      </c>
      <c r="V226" s="725"/>
      <c r="W226" s="1283" t="s">
        <v>722</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13"/>
      <c r="B227" s="1313"/>
      <c r="C227" s="1313"/>
      <c r="D227" s="1313"/>
      <c r="E227" s="1313"/>
      <c r="F227" s="1313"/>
      <c r="G227" s="830"/>
      <c r="H227" s="830"/>
      <c r="I227" s="1313"/>
      <c r="J227" s="1313"/>
      <c r="K227" s="838"/>
      <c r="L227" s="751"/>
      <c r="M227" s="614"/>
      <c r="N227" s="614"/>
      <c r="O227" s="725"/>
      <c r="P227" s="725"/>
      <c r="Q227" s="731" t="str">
        <f>R226 &amp; "-" &amp; T226</f>
        <v>-</v>
      </c>
      <c r="R227" s="1308"/>
      <c r="S227" s="1309"/>
      <c r="T227" s="1308"/>
      <c r="U227" s="1309"/>
      <c r="V227" s="725"/>
      <c r="W227" s="1284"/>
      <c r="X227" s="758"/>
      <c r="Y227" s="776"/>
      <c r="Z227" s="776" t="str">
        <f t="shared" si="3"/>
        <v/>
      </c>
      <c r="AA227" s="776"/>
      <c r="AB227" s="776"/>
      <c r="AC227" s="776"/>
      <c r="AD227" s="758"/>
      <c r="AE227" s="758"/>
      <c r="AF227" s="758"/>
      <c r="AG227" s="758"/>
      <c r="AH227" s="758"/>
      <c r="AI227" s="758"/>
      <c r="AJ227" s="758"/>
    </row>
    <row r="228" spans="1:36" s="750" customFormat="1" ht="15" customHeight="1">
      <c r="A228" s="1313"/>
      <c r="B228" s="1313"/>
      <c r="C228" s="1313"/>
      <c r="D228" s="1313"/>
      <c r="E228" s="1313"/>
      <c r="F228" s="1313"/>
      <c r="G228" s="832"/>
      <c r="H228" s="830"/>
      <c r="I228" s="1313"/>
      <c r="J228" s="1313"/>
      <c r="K228" s="837"/>
      <c r="L228" s="653"/>
      <c r="M228" s="526" t="s">
        <v>24</v>
      </c>
      <c r="N228" s="727"/>
      <c r="O228" s="727"/>
      <c r="P228" s="727"/>
      <c r="Q228" s="727"/>
      <c r="R228" s="727"/>
      <c r="S228" s="727"/>
      <c r="T228" s="727"/>
      <c r="U228" s="727"/>
      <c r="V228" s="724"/>
      <c r="W228" s="1285"/>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313"/>
      <c r="B229" s="1313"/>
      <c r="C229" s="1313"/>
      <c r="D229" s="1313"/>
      <c r="E229" s="1313"/>
      <c r="F229" s="832"/>
      <c r="G229" s="832"/>
      <c r="H229" s="830"/>
      <c r="I229" s="1313"/>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313"/>
      <c r="B230" s="1313"/>
      <c r="C230" s="1313"/>
      <c r="D230" s="1313"/>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313"/>
      <c r="B231" s="1313"/>
      <c r="C231" s="1313"/>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313"/>
      <c r="B232" s="1313"/>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313"/>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8"/>
      <c r="Y236" s="208"/>
      <c r="Z236" s="208"/>
      <c r="AA236" s="208"/>
      <c r="AB236" s="208"/>
      <c r="AC236" s="208"/>
      <c r="AD236" s="208"/>
      <c r="AE236" s="208"/>
      <c r="AF236" s="208"/>
      <c r="AG236" s="208"/>
      <c r="AH236" s="208"/>
      <c r="AI236" s="208"/>
      <c r="AJ236" s="208"/>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313">
        <v>1</v>
      </c>
      <c r="B238" s="962"/>
      <c r="C238" s="962"/>
      <c r="D238" s="962"/>
      <c r="E238" s="928"/>
      <c r="F238" s="973"/>
      <c r="G238" s="973"/>
      <c r="H238" s="973"/>
      <c r="I238" s="930"/>
      <c r="J238" s="926"/>
      <c r="K238" s="910"/>
      <c r="L238" s="977">
        <f>mergeValue(A238)</f>
        <v>1</v>
      </c>
      <c r="M238" s="609" t="s">
        <v>19</v>
      </c>
      <c r="N238" s="614"/>
      <c r="O238" s="1386"/>
      <c r="P238" s="1387"/>
      <c r="Q238" s="1387"/>
      <c r="R238" s="1387"/>
      <c r="S238" s="1387"/>
      <c r="T238" s="1387"/>
      <c r="U238" s="1387"/>
      <c r="V238" s="1388"/>
      <c r="W238" s="1130" t="s">
        <v>719</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313"/>
      <c r="B239" s="1313">
        <v>1</v>
      </c>
      <c r="C239" s="962"/>
      <c r="D239" s="962"/>
      <c r="E239" s="973"/>
      <c r="F239" s="973"/>
      <c r="G239" s="973"/>
      <c r="H239" s="973"/>
      <c r="I239" s="968"/>
      <c r="J239" s="901"/>
      <c r="K239" s="904"/>
      <c r="L239" s="977" t="str">
        <f>mergeValue(A239) &amp;"."&amp; mergeValue(B239)</f>
        <v>1.1</v>
      </c>
      <c r="M239" s="657" t="s">
        <v>15</v>
      </c>
      <c r="N239" s="614"/>
      <c r="O239" s="1386"/>
      <c r="P239" s="1387"/>
      <c r="Q239" s="1387"/>
      <c r="R239" s="1387"/>
      <c r="S239" s="1387"/>
      <c r="T239" s="1387"/>
      <c r="U239" s="1387"/>
      <c r="V239" s="1388"/>
      <c r="W239" s="1130" t="s">
        <v>460</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313"/>
      <c r="B240" s="1313"/>
      <c r="C240" s="1313">
        <v>1</v>
      </c>
      <c r="D240" s="962"/>
      <c r="E240" s="973"/>
      <c r="F240" s="973"/>
      <c r="G240" s="973"/>
      <c r="H240" s="973"/>
      <c r="I240" s="909"/>
      <c r="J240" s="901"/>
      <c r="K240" s="904"/>
      <c r="L240" s="977" t="str">
        <f>mergeValue(A240) &amp;"."&amp; mergeValue(B240)&amp;"."&amp; mergeValue(C240)</f>
        <v>1.1.1</v>
      </c>
      <c r="M240" s="658" t="s">
        <v>7</v>
      </c>
      <c r="N240" s="614"/>
      <c r="O240" s="1386"/>
      <c r="P240" s="1387"/>
      <c r="Q240" s="1387"/>
      <c r="R240" s="1387"/>
      <c r="S240" s="1387"/>
      <c r="T240" s="1387"/>
      <c r="U240" s="1387"/>
      <c r="V240" s="1388"/>
      <c r="W240" s="1130" t="s">
        <v>601</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313"/>
      <c r="B241" s="1313"/>
      <c r="C241" s="1313"/>
      <c r="D241" s="1313">
        <v>1</v>
      </c>
      <c r="E241" s="973"/>
      <c r="F241" s="973"/>
      <c r="G241" s="973"/>
      <c r="H241" s="973"/>
      <c r="I241" s="909"/>
      <c r="J241" s="901"/>
      <c r="K241" s="904"/>
      <c r="L241" s="977" t="str">
        <f>mergeValue(A241) &amp;"."&amp; mergeValue(B241)&amp;"."&amp; mergeValue(C241)&amp;"."&amp; mergeValue(D241)</f>
        <v>1.1.1.1</v>
      </c>
      <c r="M241" s="659" t="s">
        <v>21</v>
      </c>
      <c r="N241" s="614"/>
      <c r="O241" s="1386"/>
      <c r="P241" s="1387"/>
      <c r="Q241" s="1387"/>
      <c r="R241" s="1387"/>
      <c r="S241" s="1387"/>
      <c r="T241" s="1387"/>
      <c r="U241" s="1387"/>
      <c r="V241" s="1388"/>
      <c r="W241" s="1130" t="s">
        <v>602</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313"/>
      <c r="B242" s="1313"/>
      <c r="C242" s="1313"/>
      <c r="D242" s="1313"/>
      <c r="E242" s="1313">
        <v>1</v>
      </c>
      <c r="F242" s="973"/>
      <c r="G242" s="973"/>
      <c r="H242" s="962">
        <v>1</v>
      </c>
      <c r="I242" s="1313">
        <v>1</v>
      </c>
      <c r="J242" s="973"/>
      <c r="K242" s="912"/>
      <c r="L242" s="977" t="str">
        <f>mergeValue(A242) &amp;"."&amp; mergeValue(B242)&amp;"."&amp; mergeValue(C242)&amp;"."&amp; mergeValue(D242)&amp;"."&amp; mergeValue(E242)</f>
        <v>1.1.1.1.1</v>
      </c>
      <c r="M242" s="523" t="s">
        <v>8</v>
      </c>
      <c r="N242" s="614"/>
      <c r="O242" s="1316"/>
      <c r="P242" s="1317"/>
      <c r="Q242" s="1317"/>
      <c r="R242" s="1317"/>
      <c r="S242" s="1317"/>
      <c r="T242" s="1317"/>
      <c r="U242" s="1317"/>
      <c r="V242" s="1318"/>
      <c r="W242" s="1130" t="s">
        <v>720</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313"/>
      <c r="B243" s="1313"/>
      <c r="C243" s="1313"/>
      <c r="D243" s="1313"/>
      <c r="E243" s="1313"/>
      <c r="F243" s="1313">
        <v>1</v>
      </c>
      <c r="G243" s="962"/>
      <c r="H243" s="962"/>
      <c r="I243" s="1313"/>
      <c r="J243" s="1313">
        <v>1</v>
      </c>
      <c r="K243" s="913"/>
      <c r="L243" s="977" t="str">
        <f>mergeValue(A243) &amp;"."&amp; mergeValue(B243)&amp;"."&amp; mergeValue(C243)&amp;"."&amp; mergeValue(D243)&amp;"."&amp; mergeValue(E243)&amp;"."&amp; mergeValue(F243)</f>
        <v>1.1.1.1.1.1</v>
      </c>
      <c r="M243" s="524" t="s">
        <v>9</v>
      </c>
      <c r="N243" s="614"/>
      <c r="O243" s="1316"/>
      <c r="P243" s="1317"/>
      <c r="Q243" s="1317"/>
      <c r="R243" s="1317"/>
      <c r="S243" s="1317"/>
      <c r="T243" s="1317"/>
      <c r="U243" s="1317"/>
      <c r="V243" s="1318"/>
      <c r="W243" s="1130" t="s">
        <v>721</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13"/>
      <c r="B244" s="1313"/>
      <c r="C244" s="1313"/>
      <c r="D244" s="1313"/>
      <c r="E244" s="1313"/>
      <c r="F244" s="1313"/>
      <c r="G244" s="962">
        <v>1</v>
      </c>
      <c r="H244" s="962"/>
      <c r="I244" s="1313"/>
      <c r="J244" s="1313"/>
      <c r="K244" s="913">
        <v>1</v>
      </c>
      <c r="L244" s="977" t="str">
        <f>mergeValue(A244) &amp;"."&amp; mergeValue(B244)&amp;"."&amp; mergeValue(C244)&amp;"."&amp; mergeValue(D244)&amp;"."&amp; mergeValue(E244)&amp;"."&amp; mergeValue(F244)&amp;"."&amp; mergeValue(G244)</f>
        <v>1.1.1.1.1.1.1</v>
      </c>
      <c r="M244" s="1015"/>
      <c r="N244" s="614"/>
      <c r="O244" s="725"/>
      <c r="P244" s="725"/>
      <c r="Q244" s="1039"/>
      <c r="R244" s="1308"/>
      <c r="S244" s="1309" t="s">
        <v>83</v>
      </c>
      <c r="T244" s="1308"/>
      <c r="U244" s="1309" t="s">
        <v>83</v>
      </c>
      <c r="V244" s="725"/>
      <c r="W244" s="1283" t="s">
        <v>722</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313"/>
      <c r="B245" s="1313"/>
      <c r="C245" s="1313"/>
      <c r="D245" s="1313"/>
      <c r="E245" s="1313"/>
      <c r="F245" s="1313"/>
      <c r="G245" s="962"/>
      <c r="H245" s="962"/>
      <c r="I245" s="1313"/>
      <c r="J245" s="1313"/>
      <c r="K245" s="913"/>
      <c r="L245" s="751"/>
      <c r="M245" s="614"/>
      <c r="N245" s="614"/>
      <c r="O245" s="725"/>
      <c r="P245" s="725"/>
      <c r="Q245" s="731" t="str">
        <f>R244 &amp; "-" &amp; T244</f>
        <v>-</v>
      </c>
      <c r="R245" s="1308"/>
      <c r="S245" s="1309"/>
      <c r="T245" s="1308"/>
      <c r="U245" s="1309"/>
      <c r="V245" s="725"/>
      <c r="W245" s="1284"/>
      <c r="X245" s="955"/>
      <c r="Y245" s="776"/>
      <c r="Z245" s="776" t="str">
        <f t="shared" si="4"/>
        <v/>
      </c>
      <c r="AA245" s="776"/>
      <c r="AB245" s="776"/>
      <c r="AC245" s="776"/>
      <c r="AD245" s="955"/>
      <c r="AE245" s="955"/>
      <c r="AF245" s="955"/>
      <c r="AG245" s="955"/>
      <c r="AH245" s="955"/>
      <c r="AI245" s="955"/>
      <c r="AJ245" s="955"/>
    </row>
    <row r="246" spans="1:36" s="937" customFormat="1" ht="15" customHeight="1">
      <c r="A246" s="1313"/>
      <c r="B246" s="1313"/>
      <c r="C246" s="1313"/>
      <c r="D246" s="1313"/>
      <c r="E246" s="1313"/>
      <c r="F246" s="1313"/>
      <c r="G246" s="973"/>
      <c r="H246" s="962"/>
      <c r="I246" s="1313"/>
      <c r="J246" s="1313"/>
      <c r="K246" s="912"/>
      <c r="L246" s="653"/>
      <c r="M246" s="526" t="s">
        <v>24</v>
      </c>
      <c r="N246" s="953"/>
      <c r="O246" s="953"/>
      <c r="P246" s="953"/>
      <c r="Q246" s="953"/>
      <c r="R246" s="953"/>
      <c r="S246" s="953"/>
      <c r="T246" s="953"/>
      <c r="U246" s="953"/>
      <c r="V246" s="724"/>
      <c r="W246" s="1285"/>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313"/>
      <c r="B247" s="1313"/>
      <c r="C247" s="1313"/>
      <c r="D247" s="1313"/>
      <c r="E247" s="1313"/>
      <c r="F247" s="973"/>
      <c r="G247" s="973"/>
      <c r="H247" s="962"/>
      <c r="I247" s="1313"/>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313"/>
      <c r="B248" s="1313"/>
      <c r="C248" s="1313"/>
      <c r="D248" s="1313"/>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313"/>
      <c r="B249" s="1313"/>
      <c r="C249" s="1313"/>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313"/>
      <c r="B250" s="1313"/>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313"/>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3"/>
      <c r="K292" s="294"/>
      <c r="M292" s="421" t="str">
        <f>IF(ISERROR(INDEX(kind_of_nameforms,MATCH(E292,kind_of_forms,0),1)),"",INDEX(kind_of_nameforms,MATCH(E292,kind_of_forms,0),1))</f>
        <v/>
      </c>
    </row>
    <row r="295" spans="1:83" s="252"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1"/>
      <c r="V295" s="34"/>
      <c r="W295" s="34"/>
    </row>
    <row r="296" spans="1:83" s="252" customFormat="1" ht="15">
      <c r="D296" s="334"/>
      <c r="E296" s="334"/>
      <c r="F296" s="334"/>
      <c r="G296" s="334"/>
      <c r="H296" s="334"/>
      <c r="I296" s="334"/>
      <c r="J296" s="334"/>
      <c r="K296" s="334"/>
      <c r="L296" s="334"/>
      <c r="U296" s="253"/>
    </row>
    <row r="297" spans="1:83" s="256" customFormat="1" ht="15" customHeight="1">
      <c r="A297" s="84"/>
      <c r="B297" s="179" t="s">
        <v>403</v>
      </c>
      <c r="C297" s="1412"/>
      <c r="D297" s="1229">
        <v>1</v>
      </c>
      <c r="E297" s="1315"/>
      <c r="F297" s="328"/>
      <c r="G297" s="181">
        <v>0</v>
      </c>
      <c r="H297" s="333"/>
      <c r="I297" s="241"/>
      <c r="J297" s="370" t="s">
        <v>497</v>
      </c>
      <c r="K297" s="148"/>
      <c r="L297" s="257"/>
      <c r="M297" s="203">
        <f>mergeValue(H297)</f>
        <v>0</v>
      </c>
      <c r="N297" s="194"/>
      <c r="O297" s="194"/>
      <c r="P297" s="203" t="str">
        <f>IF(ISERROR(MATCH(Q297,MODesc,0)),"n","y")</f>
        <v>n</v>
      </c>
      <c r="Q297" s="194"/>
      <c r="R297" s="203" t="str">
        <f>K297&amp;"("&amp;L297&amp;")"</f>
        <v>()</v>
      </c>
      <c r="S297" s="179"/>
      <c r="T297" s="179"/>
      <c r="U297" s="239"/>
      <c r="V297" s="179"/>
      <c r="W297" s="179"/>
      <c r="X297" s="179"/>
      <c r="Y297" s="255"/>
      <c r="Z297" s="255"/>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218"/>
      <c r="BK297" s="218"/>
      <c r="BL297" s="218"/>
      <c r="BM297" s="218"/>
      <c r="BN297" s="218"/>
      <c r="BO297" s="218"/>
      <c r="BP297" s="218"/>
      <c r="BQ297" s="218"/>
      <c r="BR297" s="218"/>
      <c r="BS297" s="218"/>
      <c r="BT297" s="218"/>
      <c r="BU297" s="218"/>
      <c r="BV297" s="255"/>
      <c r="BW297" s="255"/>
      <c r="BX297" s="255"/>
      <c r="BY297" s="255"/>
      <c r="BZ297" s="255"/>
      <c r="CA297" s="255"/>
      <c r="CB297" s="255"/>
      <c r="CC297" s="255"/>
      <c r="CD297" s="255"/>
      <c r="CE297" s="255"/>
    </row>
    <row r="298" spans="1:83" s="256" customFormat="1" ht="15" customHeight="1">
      <c r="A298" s="84"/>
      <c r="B298" s="84"/>
      <c r="C298" s="1412"/>
      <c r="D298" s="1229"/>
      <c r="E298" s="1315"/>
      <c r="F298" s="241"/>
      <c r="G298" s="242"/>
      <c r="H298" s="148" t="s">
        <v>401</v>
      </c>
      <c r="I298" s="242"/>
      <c r="J298" s="242"/>
      <c r="K298" s="258"/>
      <c r="L298" s="257"/>
      <c r="M298" s="194"/>
      <c r="N298" s="194"/>
      <c r="O298" s="194"/>
      <c r="P298" s="194"/>
      <c r="Q298" s="203"/>
      <c r="R298" s="194"/>
      <c r="S298" s="179"/>
      <c r="T298" s="179"/>
      <c r="U298" s="239"/>
      <c r="V298" s="179"/>
      <c r="W298" s="179"/>
      <c r="X298" s="179"/>
      <c r="Y298" s="255"/>
      <c r="Z298" s="255"/>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218"/>
      <c r="BJ298" s="218"/>
      <c r="BK298" s="218"/>
      <c r="BL298" s="218"/>
      <c r="BM298" s="218"/>
      <c r="BN298" s="218"/>
      <c r="BO298" s="218"/>
      <c r="BP298" s="218"/>
      <c r="BQ298" s="218"/>
      <c r="BR298" s="218"/>
      <c r="BS298" s="218"/>
      <c r="BT298" s="218"/>
      <c r="BU298" s="218"/>
      <c r="BV298" s="255"/>
      <c r="BW298" s="255"/>
      <c r="BX298" s="255"/>
      <c r="BY298" s="255"/>
      <c r="BZ298" s="255"/>
      <c r="CA298" s="255"/>
      <c r="CB298" s="255"/>
      <c r="CC298" s="255"/>
      <c r="CD298" s="255"/>
      <c r="CE298" s="255"/>
    </row>
    <row r="299" spans="1:83" s="252" customFormat="1" ht="15">
      <c r="Q299" s="259"/>
      <c r="U299" s="253"/>
    </row>
    <row r="300" spans="1:83" s="252" customFormat="1" ht="15">
      <c r="A300" s="34" t="s">
        <v>404</v>
      </c>
      <c r="B300" s="34"/>
      <c r="C300" s="34"/>
      <c r="D300" s="34"/>
      <c r="E300" s="34"/>
      <c r="F300" s="34"/>
      <c r="G300" s="34"/>
      <c r="H300" s="34"/>
      <c r="I300" s="34"/>
      <c r="J300" s="34"/>
      <c r="K300" s="34"/>
      <c r="L300" s="34"/>
      <c r="M300" s="34"/>
      <c r="N300" s="34"/>
      <c r="O300" s="34"/>
      <c r="P300" s="34"/>
      <c r="Q300" s="260"/>
      <c r="R300" s="34"/>
      <c r="S300" s="34"/>
      <c r="T300" s="34"/>
      <c r="U300" s="251"/>
      <c r="V300" s="34"/>
      <c r="W300" s="34"/>
    </row>
    <row r="301" spans="1:83" s="252" customFormat="1" ht="15">
      <c r="F301" s="334"/>
      <c r="G301" s="334"/>
      <c r="H301" s="334"/>
      <c r="I301" s="334"/>
      <c r="J301" s="334"/>
      <c r="K301" s="334"/>
      <c r="L301" s="334"/>
      <c r="Q301" s="259"/>
      <c r="U301" s="253"/>
    </row>
    <row r="302" spans="1:83" s="256" customFormat="1" ht="15" customHeight="1">
      <c r="A302" s="84"/>
      <c r="B302" s="179" t="s">
        <v>403</v>
      </c>
      <c r="C302" s="1413"/>
      <c r="D302" s="240"/>
      <c r="E302" s="423"/>
      <c r="F302" s="1414"/>
      <c r="G302" s="1229">
        <v>0</v>
      </c>
      <c r="H302" s="1411"/>
      <c r="I302" s="241"/>
      <c r="J302" s="370" t="s">
        <v>497</v>
      </c>
      <c r="K302" s="148"/>
      <c r="L302" s="257"/>
      <c r="M302" s="203">
        <f>mergeValue(H302)</f>
        <v>0</v>
      </c>
      <c r="N302" s="194"/>
      <c r="O302" s="194"/>
      <c r="P302" s="194"/>
      <c r="Q302" s="194"/>
      <c r="R302" s="203" t="str">
        <f>K302&amp;"("&amp;L302&amp;")"</f>
        <v>()</v>
      </c>
      <c r="S302" s="179"/>
      <c r="T302" s="179"/>
      <c r="U302" s="239"/>
      <c r="V302" s="179"/>
      <c r="W302" s="179"/>
      <c r="X302" s="179"/>
      <c r="Y302" s="255"/>
      <c r="Z302" s="255"/>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218"/>
      <c r="BK302" s="218"/>
      <c r="BL302" s="218"/>
      <c r="BM302" s="218"/>
      <c r="BN302" s="218"/>
      <c r="BO302" s="218"/>
      <c r="BP302" s="218"/>
      <c r="BQ302" s="218"/>
      <c r="BR302" s="218"/>
      <c r="BS302" s="218"/>
      <c r="BT302" s="218"/>
      <c r="BU302" s="218"/>
      <c r="BV302" s="255"/>
      <c r="BW302" s="255"/>
      <c r="BX302" s="255"/>
      <c r="BY302" s="255"/>
      <c r="BZ302" s="255"/>
      <c r="CA302" s="255"/>
      <c r="CB302" s="255"/>
      <c r="CC302" s="255"/>
      <c r="CD302" s="255"/>
      <c r="CE302" s="255"/>
    </row>
    <row r="303" spans="1:83" s="256" customFormat="1" ht="15" customHeight="1">
      <c r="A303" s="84"/>
      <c r="B303" s="84"/>
      <c r="C303" s="1413"/>
      <c r="D303" s="240"/>
      <c r="E303" s="423"/>
      <c r="F303" s="1414"/>
      <c r="G303" s="1229"/>
      <c r="H303" s="1411"/>
      <c r="I303" s="242"/>
      <c r="J303" s="242"/>
      <c r="K303" s="148" t="s">
        <v>4</v>
      </c>
      <c r="L303" s="257"/>
      <c r="M303" s="194"/>
      <c r="N303" s="194"/>
      <c r="O303" s="194"/>
      <c r="P303" s="194"/>
      <c r="Q303" s="203"/>
      <c r="R303" s="194"/>
      <c r="S303" s="179"/>
      <c r="T303" s="179"/>
      <c r="U303" s="239"/>
      <c r="V303" s="179"/>
      <c r="W303" s="179"/>
      <c r="X303" s="179"/>
      <c r="Y303" s="255"/>
      <c r="Z303" s="255"/>
      <c r="AA303" s="218"/>
      <c r="AB303" s="218"/>
      <c r="AC303" s="218"/>
      <c r="AD303" s="218"/>
      <c r="AE303" s="218"/>
      <c r="AF303" s="218"/>
      <c r="AG303" s="218"/>
      <c r="AH303" s="218"/>
      <c r="AI303" s="218"/>
      <c r="AJ303" s="218"/>
      <c r="AK303" s="218"/>
      <c r="AL303" s="218"/>
      <c r="AM303" s="218"/>
      <c r="AN303" s="218"/>
      <c r="AO303" s="218"/>
      <c r="AP303" s="218"/>
      <c r="AQ303" s="218"/>
      <c r="AR303" s="218"/>
      <c r="AS303" s="218"/>
      <c r="AT303" s="218"/>
      <c r="AU303" s="218"/>
      <c r="AV303" s="218"/>
      <c r="AW303" s="218"/>
      <c r="AX303" s="218"/>
      <c r="AY303" s="218"/>
      <c r="AZ303" s="218"/>
      <c r="BA303" s="218"/>
      <c r="BB303" s="218"/>
      <c r="BC303" s="218"/>
      <c r="BD303" s="218"/>
      <c r="BE303" s="218"/>
      <c r="BF303" s="218"/>
      <c r="BG303" s="218"/>
      <c r="BH303" s="218"/>
      <c r="BI303" s="218"/>
      <c r="BJ303" s="218"/>
      <c r="BK303" s="218"/>
      <c r="BL303" s="218"/>
      <c r="BM303" s="218"/>
      <c r="BN303" s="218"/>
      <c r="BO303" s="218"/>
      <c r="BP303" s="218"/>
      <c r="BQ303" s="218"/>
      <c r="BR303" s="218"/>
      <c r="BS303" s="218"/>
      <c r="BT303" s="218"/>
      <c r="BU303" s="218"/>
      <c r="BV303" s="255"/>
      <c r="BW303" s="255"/>
      <c r="BX303" s="255"/>
      <c r="BY303" s="255"/>
      <c r="BZ303" s="255"/>
      <c r="CA303" s="255"/>
      <c r="CB303" s="255"/>
      <c r="CC303" s="255"/>
      <c r="CD303" s="255"/>
      <c r="CE303" s="255"/>
    </row>
    <row r="304" spans="1:83" s="252" customFormat="1" ht="15">
      <c r="Q304" s="259"/>
      <c r="U304" s="253"/>
    </row>
    <row r="305" spans="1:83" s="252" customFormat="1" ht="15">
      <c r="A305" s="34" t="s">
        <v>405</v>
      </c>
      <c r="B305" s="34"/>
      <c r="C305" s="34"/>
      <c r="D305" s="34"/>
      <c r="E305" s="34"/>
      <c r="F305" s="34"/>
      <c r="G305" s="34"/>
      <c r="H305" s="34"/>
      <c r="I305" s="34"/>
      <c r="J305" s="34"/>
      <c r="K305" s="34"/>
      <c r="L305" s="34"/>
      <c r="M305" s="34"/>
      <c r="N305" s="34"/>
      <c r="O305" s="34"/>
      <c r="P305" s="34"/>
      <c r="Q305" s="260"/>
      <c r="R305" s="34"/>
      <c r="S305" s="34"/>
      <c r="T305" s="34"/>
      <c r="U305" s="251"/>
      <c r="V305" s="34"/>
      <c r="W305" s="34"/>
    </row>
    <row r="306" spans="1:83" s="252" customFormat="1" ht="15">
      <c r="Q306" s="259"/>
      <c r="U306" s="253"/>
    </row>
    <row r="307" spans="1:83" s="256" customFormat="1" ht="15" customHeight="1">
      <c r="A307" s="84"/>
      <c r="B307" s="179" t="s">
        <v>403</v>
      </c>
      <c r="C307" s="374"/>
      <c r="D307" s="252"/>
      <c r="E307" s="424"/>
      <c r="F307" s="252"/>
      <c r="G307" s="252"/>
      <c r="H307" s="252"/>
      <c r="I307" s="212"/>
      <c r="J307" s="181">
        <v>0</v>
      </c>
      <c r="K307" s="373"/>
      <c r="L307" s="238"/>
      <c r="M307" s="203">
        <f>mergeValue(H307)</f>
        <v>0</v>
      </c>
      <c r="N307" s="194"/>
      <c r="O307" s="194"/>
      <c r="P307" s="194"/>
      <c r="Q307" s="194"/>
      <c r="R307" s="203" t="str">
        <f>K307&amp;" ("&amp;L307&amp;")"</f>
        <v xml:space="preserve"> ()</v>
      </c>
      <c r="S307" s="179"/>
      <c r="T307" s="179"/>
      <c r="U307" s="239"/>
      <c r="V307" s="179"/>
      <c r="W307" s="179"/>
      <c r="X307" s="179"/>
      <c r="Y307" s="255"/>
      <c r="Z307" s="255"/>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218"/>
      <c r="BE307" s="218"/>
      <c r="BF307" s="218"/>
      <c r="BG307" s="218"/>
      <c r="BH307" s="218"/>
      <c r="BI307" s="218"/>
      <c r="BJ307" s="218"/>
      <c r="BK307" s="218"/>
      <c r="BL307" s="218"/>
      <c r="BM307" s="218"/>
      <c r="BN307" s="218"/>
      <c r="BO307" s="218"/>
      <c r="BP307" s="218"/>
      <c r="BQ307" s="218"/>
      <c r="BR307" s="218"/>
      <c r="BS307" s="218"/>
      <c r="BT307" s="218"/>
      <c r="BU307" s="218"/>
      <c r="BV307" s="255"/>
      <c r="BW307" s="255"/>
      <c r="BX307" s="255"/>
      <c r="BY307" s="255"/>
      <c r="BZ307" s="255"/>
      <c r="CA307" s="255"/>
      <c r="CB307" s="255"/>
      <c r="CC307" s="255"/>
      <c r="CD307" s="255"/>
      <c r="CE307" s="255"/>
    </row>
    <row r="309" spans="1:83" ht="11.25"/>
    <row r="310" spans="1:83" s="34" customFormat="1" ht="11.25">
      <c r="A310" s="34" t="s">
        <v>444</v>
      </c>
    </row>
    <row r="311" spans="1:83" ht="11.25"/>
    <row r="312" spans="1:83" s="35" customFormat="1" ht="20.100000000000001" customHeight="1">
      <c r="A312" s="91"/>
      <c r="B312" s="179"/>
      <c r="C312" s="81"/>
      <c r="D312" s="180"/>
      <c r="E312" s="279"/>
      <c r="F312" s="277"/>
      <c r="G312" s="280"/>
      <c r="I312" s="203"/>
      <c r="J312" s="203"/>
    </row>
    <row r="313" spans="1:83" ht="11.25"/>
    <row r="314" spans="1:83" ht="11.25"/>
    <row r="315" spans="1:83" s="34" customFormat="1" ht="11.25">
      <c r="A315" s="34" t="s">
        <v>450</v>
      </c>
    </row>
    <row r="316" spans="1:83" ht="11.25"/>
    <row r="317" spans="1:83" s="35" customFormat="1" ht="20.100000000000001" customHeight="1">
      <c r="A317" s="276"/>
      <c r="B317" s="179"/>
      <c r="C317" s="81"/>
      <c r="D317" s="180"/>
      <c r="E317" s="282"/>
      <c r="F317" s="281" t="s">
        <v>449</v>
      </c>
      <c r="G317" s="281" t="s">
        <v>449</v>
      </c>
      <c r="H317" s="293"/>
      <c r="I317" s="203"/>
      <c r="K317" s="203"/>
      <c r="L317" s="203"/>
    </row>
    <row r="318" spans="1:83" ht="11.25"/>
    <row r="319" spans="1:83" ht="11.25"/>
    <row r="320" spans="1:83" s="34" customFormat="1" ht="11.25">
      <c r="A320" s="34" t="s">
        <v>451</v>
      </c>
    </row>
    <row r="321" spans="1:12" ht="11.25"/>
    <row r="322" spans="1:12" s="35" customFormat="1" ht="20.100000000000001" customHeight="1">
      <c r="A322" s="276"/>
      <c r="B322" s="179"/>
      <c r="C322" s="81"/>
      <c r="D322" s="180"/>
      <c r="E322" s="282"/>
      <c r="F322" s="281" t="s">
        <v>449</v>
      </c>
      <c r="G322" s="387"/>
      <c r="H322" s="281" t="s">
        <v>449</v>
      </c>
      <c r="I322" s="203"/>
      <c r="K322" s="203"/>
      <c r="L322" s="203"/>
    </row>
    <row r="323" spans="1:12" ht="11.25"/>
    <row r="324" spans="1:12" ht="11.25"/>
    <row r="325" spans="1:12" s="34" customFormat="1" ht="11.25">
      <c r="A325" s="34" t="s">
        <v>452</v>
      </c>
    </row>
    <row r="326" spans="1:12" ht="11.25"/>
    <row r="327" spans="1:12" s="35" customFormat="1" ht="20.100000000000001" customHeight="1">
      <c r="A327" s="276"/>
      <c r="B327" s="179"/>
      <c r="C327" s="81"/>
      <c r="D327" s="180"/>
      <c r="E327" s="283">
        <f>E326</f>
        <v>0</v>
      </c>
      <c r="F327" s="281" t="s">
        <v>449</v>
      </c>
      <c r="G327" s="387"/>
      <c r="H327" s="281" t="s">
        <v>449</v>
      </c>
      <c r="I327" s="203"/>
      <c r="K327" s="203"/>
      <c r="L327" s="203"/>
    </row>
    <row r="328" spans="1:12" s="35" customFormat="1" ht="14.25">
      <c r="A328" s="276"/>
      <c r="B328" s="179"/>
      <c r="C328" s="81"/>
      <c r="D328" s="95"/>
      <c r="E328" s="284"/>
      <c r="F328" s="285"/>
      <c r="G328"/>
      <c r="H328" s="285"/>
      <c r="I328" s="203"/>
      <c r="K328" s="203"/>
      <c r="L328" s="203"/>
    </row>
    <row r="330" spans="1:12" s="34" customFormat="1" ht="11.25">
      <c r="A330" s="34" t="s">
        <v>453</v>
      </c>
    </row>
    <row r="331" spans="1:12" ht="11.25"/>
    <row r="332" spans="1:12" s="35" customFormat="1" ht="20.100000000000001" customHeight="1">
      <c r="A332" s="276"/>
      <c r="B332" s="179"/>
      <c r="C332" s="81"/>
      <c r="D332" s="180"/>
      <c r="E332" s="283">
        <f>E331</f>
        <v>0</v>
      </c>
      <c r="F332" s="281" t="s">
        <v>449</v>
      </c>
      <c r="G332" s="286"/>
      <c r="H332" s="281" t="s">
        <v>449</v>
      </c>
      <c r="I332" s="203"/>
      <c r="K332" s="203"/>
      <c r="L332" s="203"/>
    </row>
    <row r="335" spans="1:12" s="34" customFormat="1" ht="17.100000000000001" customHeight="1">
      <c r="A335" s="34" t="s">
        <v>485</v>
      </c>
    </row>
    <row r="337" spans="1:83" s="182" customFormat="1" ht="409.5">
      <c r="A337" s="1281">
        <v>1</v>
      </c>
      <c r="B337" s="205"/>
      <c r="C337" s="205"/>
      <c r="D337" s="205"/>
      <c r="F337" s="312" t="str">
        <f>"2." &amp;mergeValue(A337)</f>
        <v>2.1</v>
      </c>
      <c r="G337" s="388" t="s">
        <v>474</v>
      </c>
      <c r="H337" s="296"/>
      <c r="I337" s="188" t="s">
        <v>569</v>
      </c>
      <c r="J337" s="311"/>
      <c r="K337" s="205"/>
      <c r="L337" s="205"/>
      <c r="M337" s="205"/>
      <c r="N337" s="205"/>
      <c r="O337" s="205"/>
      <c r="P337" s="205"/>
      <c r="Q337" s="205"/>
      <c r="R337" s="205"/>
      <c r="S337" s="205"/>
      <c r="T337" s="205"/>
    </row>
    <row r="338" spans="1:83" s="182" customFormat="1" ht="90">
      <c r="A338" s="1281"/>
      <c r="B338" s="205"/>
      <c r="C338" s="205"/>
      <c r="D338" s="205"/>
      <c r="F338" s="312" t="str">
        <f>"3." &amp;mergeValue(A338)</f>
        <v>3.1</v>
      </c>
      <c r="G338" s="388" t="s">
        <v>475</v>
      </c>
      <c r="H338" s="296"/>
      <c r="I338" s="188" t="s">
        <v>567</v>
      </c>
      <c r="J338" s="311"/>
      <c r="K338" s="205"/>
      <c r="L338" s="205"/>
      <c r="M338" s="205"/>
      <c r="N338" s="205"/>
      <c r="O338" s="205"/>
      <c r="P338" s="205"/>
      <c r="Q338" s="205"/>
      <c r="R338" s="205"/>
      <c r="S338" s="205"/>
      <c r="T338" s="205"/>
    </row>
    <row r="339" spans="1:83" s="182" customFormat="1" ht="45">
      <c r="A339" s="1281"/>
      <c r="B339" s="205"/>
      <c r="C339" s="205"/>
      <c r="D339" s="205"/>
      <c r="F339" s="312" t="str">
        <f>"4."&amp;mergeValue(A339)</f>
        <v>4.1</v>
      </c>
      <c r="G339" s="388" t="s">
        <v>476</v>
      </c>
      <c r="H339" s="297" t="s">
        <v>449</v>
      </c>
      <c r="I339" s="188"/>
      <c r="J339" s="311"/>
      <c r="K339" s="205"/>
      <c r="L339" s="205"/>
      <c r="M339" s="205"/>
      <c r="N339" s="205"/>
      <c r="O339" s="205"/>
      <c r="P339" s="205"/>
      <c r="Q339" s="205"/>
      <c r="R339" s="205"/>
      <c r="S339" s="205"/>
      <c r="T339" s="205"/>
    </row>
    <row r="340" spans="1:83" s="182" customFormat="1" ht="101.25">
      <c r="A340" s="1281"/>
      <c r="B340" s="1281">
        <v>1</v>
      </c>
      <c r="C340" s="318"/>
      <c r="D340" s="318"/>
      <c r="F340" s="312" t="str">
        <f>"4."&amp;mergeValue(A340) &amp;"."&amp;mergeValue(B340)</f>
        <v>4.1.1</v>
      </c>
      <c r="G340" s="303" t="s">
        <v>571</v>
      </c>
      <c r="H340" s="296" t="str">
        <f>IF(region_name="","",region_name)</f>
        <v>Ростовская область</v>
      </c>
      <c r="I340" s="188" t="s">
        <v>479</v>
      </c>
      <c r="J340" s="311"/>
      <c r="K340" s="205"/>
      <c r="L340" s="205"/>
      <c r="M340" s="205"/>
      <c r="N340" s="205"/>
      <c r="O340" s="205"/>
      <c r="P340" s="205"/>
      <c r="Q340" s="205"/>
      <c r="R340" s="205"/>
      <c r="S340" s="205"/>
      <c r="T340" s="205"/>
    </row>
    <row r="341" spans="1:83" s="182" customFormat="1" ht="191.25">
      <c r="A341" s="1281"/>
      <c r="B341" s="1281"/>
      <c r="C341" s="1281">
        <v>1</v>
      </c>
      <c r="D341" s="318"/>
      <c r="F341" s="312" t="str">
        <f>"4."&amp;mergeValue(A341) &amp;"."&amp;mergeValue(B341)&amp;"."&amp;mergeValue(C341)</f>
        <v>4.1.1.1</v>
      </c>
      <c r="G341" s="317" t="s">
        <v>477</v>
      </c>
      <c r="H341" s="296"/>
      <c r="I341" s="188" t="s">
        <v>480</v>
      </c>
      <c r="J341" s="311"/>
      <c r="K341" s="205"/>
      <c r="L341" s="205"/>
      <c r="M341" s="205"/>
      <c r="N341" s="205"/>
      <c r="O341" s="205"/>
      <c r="P341" s="205"/>
      <c r="Q341" s="205"/>
      <c r="R341" s="205"/>
      <c r="S341" s="205"/>
      <c r="T341" s="205"/>
    </row>
    <row r="342" spans="1:83" s="182" customFormat="1" ht="33.75" customHeight="1">
      <c r="A342" s="1281"/>
      <c r="B342" s="1281"/>
      <c r="C342" s="1281"/>
      <c r="D342" s="318">
        <v>1</v>
      </c>
      <c r="F342" s="312" t="str">
        <f>"4."&amp;mergeValue(A342) &amp;"."&amp;mergeValue(B342)&amp;"."&amp;mergeValue(C342)&amp;"."&amp;mergeValue(D342)</f>
        <v>4.1.1.1.1</v>
      </c>
      <c r="G342" s="391" t="s">
        <v>478</v>
      </c>
      <c r="H342" s="296"/>
      <c r="I342" s="1282" t="s">
        <v>570</v>
      </c>
      <c r="J342" s="311"/>
      <c r="K342" s="205"/>
      <c r="L342" s="205"/>
      <c r="M342" s="205"/>
      <c r="N342" s="205"/>
      <c r="O342" s="205"/>
      <c r="P342" s="205"/>
      <c r="Q342" s="205"/>
      <c r="R342" s="205"/>
      <c r="S342" s="205"/>
      <c r="T342" s="205"/>
    </row>
    <row r="343" spans="1:83" s="182" customFormat="1" ht="18.75">
      <c r="A343" s="1281"/>
      <c r="B343" s="1281"/>
      <c r="C343" s="1281"/>
      <c r="D343" s="318"/>
      <c r="F343" s="395"/>
      <c r="G343" s="396" t="s">
        <v>4</v>
      </c>
      <c r="H343" s="397"/>
      <c r="I343" s="1282"/>
      <c r="J343" s="311"/>
      <c r="K343" s="205"/>
      <c r="L343" s="205"/>
      <c r="M343" s="205"/>
      <c r="N343" s="205"/>
      <c r="O343" s="205"/>
      <c r="P343" s="205"/>
      <c r="Q343" s="205"/>
      <c r="R343" s="205"/>
      <c r="S343" s="205"/>
      <c r="T343" s="205"/>
    </row>
    <row r="344" spans="1:83" s="182" customFormat="1" ht="18.75">
      <c r="A344" s="1281"/>
      <c r="B344" s="1281"/>
      <c r="C344" s="318"/>
      <c r="D344" s="318"/>
      <c r="F344" s="314"/>
      <c r="G344" s="142" t="s">
        <v>401</v>
      </c>
      <c r="H344" s="315"/>
      <c r="I344" s="316"/>
      <c r="J344" s="311"/>
      <c r="K344" s="205"/>
      <c r="L344" s="205"/>
      <c r="M344" s="205"/>
      <c r="N344" s="205"/>
      <c r="O344" s="205"/>
      <c r="P344" s="205"/>
      <c r="Q344" s="205"/>
      <c r="R344" s="205"/>
      <c r="S344" s="205"/>
      <c r="T344" s="205"/>
    </row>
    <row r="345" spans="1:83" s="182" customFormat="1" ht="18.75">
      <c r="A345" s="1281"/>
      <c r="B345" s="205"/>
      <c r="C345" s="205"/>
      <c r="D345" s="205"/>
      <c r="F345" s="314"/>
      <c r="G345" s="148" t="s">
        <v>484</v>
      </c>
      <c r="H345" s="315"/>
      <c r="I345" s="316"/>
      <c r="J345" s="311"/>
      <c r="K345" s="205"/>
      <c r="L345" s="205"/>
      <c r="M345" s="205"/>
      <c r="N345" s="205"/>
      <c r="O345" s="205"/>
      <c r="P345" s="205"/>
      <c r="Q345" s="205"/>
      <c r="R345" s="205"/>
      <c r="S345" s="205"/>
      <c r="T345" s="205"/>
    </row>
    <row r="346" spans="1:83" s="182" customFormat="1" ht="18.75">
      <c r="A346" s="205"/>
      <c r="B346" s="205"/>
      <c r="C346" s="205"/>
      <c r="D346" s="205"/>
      <c r="F346" s="314"/>
      <c r="G346" s="158" t="s">
        <v>483</v>
      </c>
      <c r="H346" s="315"/>
      <c r="I346" s="316"/>
      <c r="J346" s="311"/>
      <c r="K346" s="205"/>
      <c r="L346" s="205"/>
      <c r="M346" s="205"/>
      <c r="N346" s="205"/>
      <c r="O346" s="205"/>
      <c r="P346" s="205"/>
      <c r="Q346" s="205"/>
      <c r="R346" s="205"/>
      <c r="S346" s="205"/>
      <c r="T346" s="205"/>
    </row>
    <row r="349" spans="1:83" s="1070" customFormat="1" ht="17.100000000000001" customHeight="1">
      <c r="A349" s="1072" t="s">
        <v>702</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5"/>
      <c r="C351" s="1079"/>
      <c r="D351" s="1096"/>
      <c r="E351" s="1107"/>
      <c r="F351" s="1131"/>
      <c r="G351" s="1111"/>
      <c r="H351" s="1108"/>
      <c r="I351" s="1101"/>
      <c r="J351" s="1101"/>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703</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6"/>
      <c r="B356" s="1095"/>
      <c r="C356" s="1079"/>
      <c r="D356" s="1361"/>
      <c r="E356" s="1357"/>
      <c r="F356" s="1358"/>
      <c r="G356" s="1109"/>
      <c r="H356" s="1168"/>
      <c r="I356" s="1166"/>
      <c r="J356" s="1131"/>
      <c r="K356" s="1109" t="s">
        <v>449</v>
      </c>
      <c r="L356" s="1282" t="s">
        <v>704</v>
      </c>
      <c r="M356" s="1156"/>
      <c r="N356" s="1101"/>
      <c r="O356" s="1101"/>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6"/>
      <c r="B357" s="1095"/>
      <c r="C357" s="1079"/>
      <c r="D357" s="1361"/>
      <c r="E357" s="1357"/>
      <c r="F357" s="1358"/>
      <c r="G357" s="1085"/>
      <c r="H357" s="1153" t="s">
        <v>274</v>
      </c>
      <c r="I357" s="1148"/>
      <c r="J357" s="1148"/>
      <c r="K357" s="1146"/>
      <c r="L357" s="1282"/>
      <c r="M357" s="1156"/>
      <c r="N357" s="1101"/>
      <c r="O357" s="1101"/>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705</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6"/>
      <c r="B362" s="1095"/>
      <c r="C362" s="1079"/>
      <c r="D362" s="1361"/>
      <c r="E362" s="1357"/>
      <c r="F362" s="1358"/>
      <c r="G362" s="1109"/>
      <c r="H362" s="1168"/>
      <c r="I362" s="1166"/>
      <c r="J362" s="1171"/>
      <c r="K362" s="1109" t="s">
        <v>449</v>
      </c>
      <c r="L362" s="1282" t="s">
        <v>704</v>
      </c>
      <c r="M362" s="1156"/>
      <c r="N362" s="1101"/>
      <c r="O362" s="1101"/>
    </row>
    <row r="363" spans="1:83" s="1070" customFormat="1" ht="17.100000000000001" customHeight="1">
      <c r="A363" s="1106"/>
      <c r="B363" s="1095"/>
      <c r="C363" s="1079"/>
      <c r="D363" s="1361"/>
      <c r="E363" s="1357"/>
      <c r="F363" s="1358"/>
      <c r="G363" s="1085"/>
      <c r="H363" s="1153" t="s">
        <v>274</v>
      </c>
      <c r="I363" s="1148"/>
      <c r="J363" s="1148"/>
      <c r="K363" s="1146"/>
      <c r="L363" s="1282"/>
      <c r="M363" s="1156"/>
      <c r="N363" s="1101"/>
      <c r="O363" s="1101"/>
    </row>
    <row r="364" spans="1:83" s="1070" customFormat="1" ht="17.100000000000001" customHeight="1"/>
    <row r="365" spans="1:83" s="1070" customFormat="1" ht="17.100000000000001" customHeight="1"/>
    <row r="366" spans="1:83" s="1070" customFormat="1" ht="17.100000000000001" customHeight="1">
      <c r="A366" s="1072" t="s">
        <v>706</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6"/>
      <c r="B368" s="1095"/>
      <c r="C368" s="1079"/>
      <c r="D368" s="1096"/>
      <c r="E368" s="1161"/>
      <c r="F368" s="1162"/>
      <c r="G368" s="1109"/>
      <c r="H368" s="1168"/>
      <c r="I368" s="1166"/>
      <c r="J368" s="1131"/>
      <c r="K368" s="1109" t="s">
        <v>449</v>
      </c>
      <c r="L368" s="1132"/>
      <c r="M368" s="1156"/>
      <c r="N368" s="1101"/>
      <c r="O368" s="1101"/>
    </row>
    <row r="369" spans="1:15" s="1070" customFormat="1" ht="17.100000000000001" customHeight="1"/>
    <row r="370" spans="1:15" s="1070" customFormat="1" ht="17.100000000000001" customHeight="1"/>
    <row r="371" spans="1:15" s="1070" customFormat="1" ht="17.100000000000001" customHeight="1">
      <c r="A371" s="1072" t="s">
        <v>707</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6"/>
      <c r="B373" s="1095"/>
      <c r="C373" s="1079"/>
      <c r="D373" s="1096"/>
      <c r="E373" s="1161"/>
      <c r="F373" s="1162"/>
      <c r="G373" s="1109"/>
      <c r="H373" s="1168"/>
      <c r="I373" s="1166"/>
      <c r="J373" s="1171"/>
      <c r="K373" s="1109" t="s">
        <v>449</v>
      </c>
      <c r="L373" s="1132"/>
      <c r="M373" s="1156"/>
      <c r="N373" s="1101"/>
      <c r="O373" s="1101"/>
    </row>
  </sheetData>
  <sheetProtection formatColumns="0" formatRows="0"/>
  <dataConsolidate/>
  <mergeCells count="303">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A103:A118"/>
    <mergeCell ref="B104:B117"/>
    <mergeCell ref="C105:C116"/>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Y131:Y132"/>
    <mergeCell ref="Z131:Z132"/>
    <mergeCell ref="O70:V70"/>
    <mergeCell ref="O71:V71"/>
    <mergeCell ref="O72:V72"/>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AK131:AK133"/>
    <mergeCell ref="A85:A98"/>
    <mergeCell ref="B86:B97"/>
    <mergeCell ref="C87:C96"/>
    <mergeCell ref="D88:D95"/>
    <mergeCell ref="E89:E94"/>
    <mergeCell ref="A143:A156"/>
    <mergeCell ref="A179:A188"/>
    <mergeCell ref="B180:B187"/>
    <mergeCell ref="C181:C186"/>
    <mergeCell ref="D182:D185"/>
    <mergeCell ref="A193:A204"/>
    <mergeCell ref="I129:I134"/>
    <mergeCell ref="D106:D115"/>
    <mergeCell ref="F166:F169"/>
    <mergeCell ref="E107:E114"/>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R131:R132"/>
    <mergeCell ref="R73:R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T211:T212"/>
    <mergeCell ref="AG131:AG132"/>
    <mergeCell ref="AH131:AH132"/>
    <mergeCell ref="AI131:AI132"/>
    <mergeCell ref="O125:AJ125"/>
    <mergeCell ref="O126:AJ126"/>
    <mergeCell ref="O127:AJ127"/>
    <mergeCell ref="O128:AJ128"/>
    <mergeCell ref="O129:AJ129"/>
    <mergeCell ref="O130:AJ130"/>
    <mergeCell ref="AA131:AA132"/>
    <mergeCell ref="AB131:AB132"/>
    <mergeCell ref="AF131:AF13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S125:WWS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KG125:KG131 UC125:UC131 ADY125:ADY131 ANU125:ANU131 AXQ125:AXQ131 BHM125:BHM131 BRI125:BRI131 CBE125:CBE131 CLA125:CLA131 CUW125:CUW131 DES125:DES131 DOO125:DOO131 DYK125:DYK131 EIG125:EIG131 ESC125:ESC131 FBY125:FBY131 FLU125:FLU131 FVQ125:FVQ131 GFM125:GFM131 GPI125:GPI131 GZE125:GZE131 HJA125:HJA131 HSW125:HSW131 ICS125:ICS131 IMO125:IMO131 IWK125:IWK131 JGG125:JGG131 JQC125:JQC131 JZY125:JZY131 KJU125:KJU131 KTQ125:KTQ131 LDM125:LDM131 LNI125:LNI131 LXE125:LXE131 MHA125:MHA131 MQW125:MQW131 NAS125:NAS131 NKO125:NKO131 NUK125:NUK131 OEG125:OEG131 OOC125:OOC131 OXY125:OXY131 PHU125:PHU131 PRQ125:PRQ131 QBM125:QBM131 QLI125:QLI131 QVE125:QVE131 RFA125:RFA131 ROW125:ROW131 RYS125:RYS131 SIO125:SIO131 SSK125:SSK131 TCG125:TCG131 TMC125:TMC131 TVY125:TVY131 UFU125:UFU131 UPQ125:UPQ131 UZM125:UZM131 VJI125:VJI131 VTE125:VTE131 WDA125:WDA131 WMW125:WMW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131 V131 AC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U131 WWC91:WWC92 WWQ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KC131:KC132 TY131:TY132 ADU131:ADU132 ANQ131:ANQ132 AXM131:AXM132 BHI131:BHI132 BRE131:BRE132 CBA131:CBA132 CKW131:CKW132 CUS131:CUS132 DEO131:DEO132 DOK131:DOK132 DYG131:DYG132 EIC131:EIC132 ERY131:ERY132 FBU131:FBU132 FLQ131:FLQ132 FVM131:FVM132 GFI131:GFI132 GPE131:GPE132 GZA131:GZA132 HIW131:HIW132 HSS131:HSS132 ICO131:ICO132 IMK131:IMK132 IWG131:IWG132 JGC131:JGC132 JPY131:JPY132 JZU131:JZU132 KJQ131:KJQ132 KTM131:KTM132 LDI131:LDI132 LNE131:LNE132 LXA131:LXA132 MGW131:MGW132 MQS131:MQS132 NAO131:NAO132 NKK131:NKK132 NUG131:NUG132 OEC131:OEC132 ONY131:ONY132 OXU131:OXU132 PHQ131:PHQ132 PRM131:PRM132 QBI131:QBI132 QLE131:QLE132 QVA131:QVA132 REW131:REW132 ROS131:ROS132 RYO131:RYO132 SIK131:SIK132 SSG131:SSG132 TCC131:TCC132 TLY131:TLY132 TVU131:TVU132 UFQ131:UFQ132 UPM131:UPM132 UZI131:UZI132 VJE131:VJE132 VTA131:VTA132 WCW131:WCW132 WMS131:WMS132 WWO131:WWO132 KE131 UA131 ADW131 ANS131 AXO131 BHK131 BRG131 CBC131 CKY131 CUU131 DEQ131 DOM131 DYI131 EIE131 ESA131 FBW131 FLS131 FVO131 GFK131 GPG131 GZC131 HIY131 HSU131 ICQ131 IMM131 IWI131 JGE131 JQA131 JZW131 KJS131 KTO131 LDK131 LNG131 LXC131 MGY131 MQU131 NAQ131 NKM131 NUI131 OEE131 OOA131 OXW131 PHS131 PRO131 QBK131 QLG131 QVC131 REY131 ROU131 RYQ131 SIM131 SSI131 TCE131 TMA131 TVW131 UFS131 UPO131 UZK131 VJG131 VTC131 WCY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U131 Z131:Z132 AB131 AG131:AG132 AI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T131:WMT132 WWP131:WWP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KB131:KB132 TX131:TX132 ADT131:ADT132 ANP131:ANP132 AXL131:AXL132 BHH131:BHH132 BRD131:BRD132 CAZ131:CAZ132 CKV131:CKV132 CUR131:CUR132 DEN131:DEN132 DOJ131:DOJ132 DYF131:DYF132 EIB131:EIB132 ERX131:ERX132 FBT131:FBT132 FLP131:FLP132 FVL131:FVL132 GFH131:GFH132 GPD131:GPD132 GYZ131:GYZ132 HIV131:HIV132 HSR131:HSR132 ICN131:ICN132 IMJ131:IMJ132 IWF131:IWF132 JGB131:JGB132 JPX131:JPX132 JZT131:JZT132 KJP131:KJP132 KTL131:KTL132 LDH131:LDH132 LND131:LND132 LWZ131:LWZ132 MGV131:MGV132 MQR131:MQR132 NAN131:NAN132 NKJ131:NKJ132 NUF131:NUF132 OEB131:OEB132 ONX131:ONX132 OXT131:OXT132 PHP131:PHP132 PRL131:PRL132 QBH131:QBH132 QLD131:QLD132 QUZ131:QUZ132 REV131:REV132 ROR131:ROR132 RYN131:RYN132 SIJ131:SIJ132 SSF131:SSF132 TCB131:TCB132 TLX131:TLX132 TVT131:TVT132 UFP131:UFP132 UPL131:UPL132 UZH131:UZH132 VJD131:VJD132 VSZ131:VSZ132 WCV131:WCV132 WMR131:WMR132 WWN131:WWN132 T131:T132 KD131:KD132 TZ131:TZ132 ADV131:ADV132 ANR131:ANR132 AXN131:AXN132 BHJ131:BHJ132 BRF131:BRF132 CBB131:CBB132 CKX131:CKX132 CUT131:CUT132 DEP131:DEP132 DOL131:DOL132 DYH131:DYH132 EID131:EID132 ERZ131:ERZ132 FBV131:FBV132 FLR131:FLR132 FVN131:FVN132 GFJ131:GFJ132 GPF131:GPF132 GZB131:GZB132 HIX131:HIX132 HST131:HST132 ICP131:ICP132 IML131:IML132 IWH131:IWH132 JGD131:JGD132 JPZ131:JPZ132 JZV131:JZV132 KJR131:KJR132 KTN131:KTN132 LDJ131:LDJ132 LNF131:LNF132 LXB131:LXB132 MGX131:MGX132 MQT131:MQT132 NAP131:NAP132 NKL131:NKL132 NUH131:NUH132 OED131:OED132 ONZ131:ONZ132 OXV131:OXV132 PHR131:PHR132 PRN131:PRN132 QBJ131:QBJ132 QLF131:QLF132 QVB131:QVB132 REX131:REX132 ROT131:ROT132 RYP131:RYP132 SIL131:SIL132 SSH131:SSH132 TCD131:TCD132 TLZ131:TLZ132 TVV131:TVV132 UFR131:UFR132 UPN131:UPN132 UZJ131:UZJ132 VJF131:VJF132 VTB131:VTB132 WCX131:WCX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131:Y132 AA131:AA132 AF131:AF132 AH131:AH132"/>
    <dataValidation allowBlank="1" promptTitle="checkPeriodRange" sqref="WWD109:WWD110 WVY38 WVY74 WWM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KA132 TW132 ADS132 ANO132 AXK132 BHG132 BRC132 CAY132 CKU132 CUQ132 DEM132 DOI132 DYE132 EIA132 ERW132 FBS132 FLO132 FVK132 GFG132 GPC132 GYY132 HIU132 HSQ132 ICM132 IMI132 IWE132 JGA132 JPW132 JZS132 KJO132 KTK132 LDG132 LNC132 LWY132 MGU132 MQQ132 NAM132 NKI132 NUE132 OEA132 ONW132 OXS132 PHO132 PRK132 QBG132 QLC132 QUY132 REU132 ROQ132 RYM132 SII132 SSE132 TCA132 TLW132 TVS132 UFO132 UPK132 UZG132 VJC132 VSY132 WCU132 WMQ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WK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Y130 TU130 ADQ130 ANM130 AXI130 BHE130 BRA130 CAW130 CKS130 CUO130 DEK130 DOG130 DYC130 EHY130 ERU130 FBQ130 FLM130 FVI130 GFE130 GPA130 GYW130 HIS130 HSO130 ICK130 IMG130 IWC130 JFY130 JPU130 JZQ130 KJM130 KTI130 LDE130 LNA130 LWW130 MGS130 MQO130 NAK130 NKG130 NUC130 ODY130 ONU130 OXQ130 PHM130 PRI130 QBE130 QLA130 QUW130 RES130 ROO130 RYK130 SIG130 SSC130 TBY130 TLU130 TVQ130 UFM130 UPI130 UZE130 VJA130 VSW130 WCS130 WMO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WI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W131 TS131 ADO131 ANK131 AXG131 BHC131 BQY131 CAU131 CKQ131 CUM131 DEI131 DOE131 DYA131 EHW131 ERS131 FBO131 FLK131 FVG131 GFC131 GOY131 GYU131 HIQ131 HSM131 ICI131 IME131 IWA131 JFW131 JPS131 JZO131 KJK131 KTG131 LDC131 LMY131 LWU131 MGQ131 MQM131 NAI131 NKE131 NUA131 ODW131 ONS131 OXO131 PHK131 PRG131 QBC131 QKY131 QUU131 REQ131 ROM131 RYI131 SIE131 SSA131 TBW131 TLS131 TVO131 UFK131 UPG131 UZC131 VIY131 VSU131 WCQ131 WMM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WWH133:WWS138 WVT139:WWE139 WML133:WMW138 WLX139:WMI139 WCP133:WDA138 WCB139:WCM139 VST133:VTE138 VSF139:VSQ139 VIX133:VJI138 VIJ139:VIU139 UZB133:UZM138 UYN139:UYY139 UPF133:UPQ138 UOR139:UPC139 UFJ133:UFU138 UEV139:UFG139 TVN133:TVY138 TUZ139:TVK139 TLR133:TMC138 TLD139:TLO139 TBV133:TCG138 TBH139:TBS139 SRZ133:SSK138 SRL139:SRW139 SID133:SIO138 SHP139:SIA139 RYH133:RYS138 RXT139:RYE139 ROL133:ROW138 RNX139:ROI139 REP133:RFA138 REB139:REM139 QUT133:QVE138 QUF139:QUQ139 QKX133:QLI138 QKJ139:QKU139 QBB133:QBM138 QAN139:QAY139 PRF133:PRQ138 PQR139:PRC139 PHJ133:PHU138 PGV139:PHG139 OXN133:OXY138 OWZ139:OXK139 ONR133:OOC138 OND139:ONO139 ODV133:OEG138 ODH139:ODS139 NTZ133:NUK138 NTL139:NTW139 NKD133:NKO138 NJP139:NKA139 NAH133:NAS138 MZT139:NAE139 MQL133:MQW138 MPX139:MQI139 MGP133:MHA138 MGB139:MGM139 LWT133:LXE138 LWF139:LWQ139 LMX133:LNI138 LMJ139:LMU139 LDB133:LDM138 LCN139:LCY139 KTF133:KTQ138 KSR139:KTC139 KJJ133:KJU138 KIV139:KJG139 JZN133:JZY138 JYZ139:JZK139 JPR133:JQC138 JPD139:JPO139 JFV133:JGG138 JFH139:JFS139 IVZ133:IWK138 IVL139:IVW139 IMD133:IMO138 ILP139:IMA139 ICH133:ICS138 IBT139:ICE139 HSL133:HSW138 HRX139:HSI139 HIP133:HJA138 HIB139:HIM139 GYT133:GZE138 GYF139:GYQ139 GOX133:GPI138 GOJ139:GOU139 GFB133:GFM138 GEN139:GEY139 FVF133:FVQ138 FUR139:FVC139 FLJ133:FLU138 FKV139:FLG139 FBN133:FBY138 FAZ139:FBK139 ERR133:ESC138 ERD139:ERO139 EHV133:EIG138 EHH139:EHS139 DXZ133:DYK138 DXL139:DXW139 DOD133:DOO138 DNP139:DOA139 DEH133:DES138 DDT139:DEE139 CUL133:CUW138 CTX139:CUI139 CKP133:CLA138 CKB139:CKM139 CAT133:CBE138 CAF139:CAQ139 BQX133:BRI138 BQJ139:BQU139 BHB133:BHM138 BGN139:BGY139 AXF133:AXQ138 AWR139:AXC139 ANJ133:ANU138 AMV139:ANG139 ADN133:ADY138 ACZ139:ADK139 TR133:UC138 TD139:TO139 JV133:KG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20" zoomScaleNormal="100" workbookViewId="0">
      <selection activeCell="J42" sqref="J42"/>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3.855468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28422605</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1.0.1</v>
      </c>
      <c r="F3" s="410"/>
      <c r="G3" s="40"/>
      <c r="H3" s="40"/>
      <c r="I3" s="40"/>
      <c r="J3" s="40"/>
      <c r="K3" s="40"/>
      <c r="L3" s="252"/>
    </row>
    <row r="4" spans="1:12" s="347" customFormat="1" ht="6">
      <c r="A4" s="341"/>
      <c r="B4" s="342"/>
      <c r="C4" s="343"/>
      <c r="D4" s="344"/>
      <c r="E4" s="364"/>
      <c r="F4" s="365"/>
      <c r="G4" s="366"/>
      <c r="I4" s="348"/>
    </row>
    <row r="5" spans="1:12" ht="39" customHeight="1">
      <c r="D5" s="23"/>
      <c r="E5" s="1222" t="s">
        <v>756</v>
      </c>
      <c r="F5" s="1223"/>
      <c r="G5" s="405"/>
      <c r="J5" s="288"/>
    </row>
    <row r="6" spans="1:12" s="347" customFormat="1" ht="6">
      <c r="A6" s="341"/>
      <c r="B6" s="342"/>
      <c r="C6" s="343"/>
      <c r="D6" s="344"/>
      <c r="E6" s="349"/>
      <c r="F6" s="350"/>
      <c r="G6" s="351"/>
      <c r="I6" s="348"/>
    </row>
    <row r="7" spans="1:12" ht="27">
      <c r="D7" s="23"/>
      <c r="E7" s="24" t="s">
        <v>51</v>
      </c>
      <c r="F7" s="307" t="s">
        <v>149</v>
      </c>
      <c r="G7" s="359"/>
    </row>
    <row r="8" spans="1:12" s="347" customFormat="1" ht="6">
      <c r="A8" s="341"/>
      <c r="B8" s="342"/>
      <c r="C8" s="343"/>
      <c r="D8" s="344"/>
      <c r="E8" s="345"/>
      <c r="F8" s="346"/>
      <c r="G8" s="344"/>
      <c r="I8" s="348"/>
    </row>
    <row r="9" spans="1:12" ht="27">
      <c r="D9" s="23"/>
      <c r="E9" s="24" t="s">
        <v>457</v>
      </c>
      <c r="F9" s="325" t="s">
        <v>84</v>
      </c>
      <c r="G9" s="358"/>
    </row>
    <row r="10" spans="1:12" s="347" customFormat="1" ht="6">
      <c r="A10" s="352"/>
      <c r="B10" s="342"/>
      <c r="C10" s="343"/>
      <c r="D10" s="353"/>
      <c r="E10" s="349"/>
      <c r="F10" s="354"/>
      <c r="G10" s="355"/>
      <c r="I10" s="348"/>
    </row>
    <row r="11" spans="1:12" ht="27">
      <c r="A11" s="192"/>
      <c r="D11" s="23"/>
      <c r="E11" s="78" t="s">
        <v>455</v>
      </c>
      <c r="F11" s="1197" t="s">
        <v>1672</v>
      </c>
      <c r="G11" s="356"/>
    </row>
    <row r="12" spans="1:12" ht="27">
      <c r="D12" s="23"/>
      <c r="E12" s="78" t="s">
        <v>456</v>
      </c>
      <c r="F12" s="1197" t="s">
        <v>1673</v>
      </c>
      <c r="G12" s="358"/>
    </row>
    <row r="13" spans="1:12" s="347" customFormat="1" ht="6">
      <c r="A13" s="352"/>
      <c r="B13" s="342"/>
      <c r="C13" s="343"/>
      <c r="D13" s="353"/>
      <c r="E13" s="349"/>
      <c r="F13" s="354"/>
      <c r="G13" s="355"/>
      <c r="I13" s="348"/>
    </row>
    <row r="14" spans="1:12" ht="27">
      <c r="D14" s="23"/>
      <c r="E14" s="78" t="s">
        <v>367</v>
      </c>
      <c r="F14" s="1163" t="s">
        <v>41</v>
      </c>
      <c r="G14" s="358"/>
    </row>
    <row r="15" spans="1:12" ht="27" hidden="1">
      <c r="D15" s="23"/>
      <c r="E15" s="78" t="s">
        <v>298</v>
      </c>
      <c r="F15" s="308" t="s">
        <v>771</v>
      </c>
      <c r="G15" s="358"/>
    </row>
    <row r="16" spans="1:12" ht="27" hidden="1">
      <c r="D16" s="23"/>
      <c r="E16" s="78" t="s">
        <v>574</v>
      </c>
      <c r="F16" s="308"/>
      <c r="G16" s="358"/>
    </row>
    <row r="17" spans="1:9" ht="19.5">
      <c r="D17" s="23"/>
      <c r="E17" s="24"/>
      <c r="F17" s="1053" t="s">
        <v>680</v>
      </c>
      <c r="G17" s="20"/>
    </row>
    <row r="18" spans="1:9" s="1052" customFormat="1" ht="5.25" hidden="1">
      <c r="A18" s="1049"/>
      <c r="B18" s="1047"/>
      <c r="C18" s="1050"/>
      <c r="D18" s="1051"/>
      <c r="E18" s="1045"/>
      <c r="F18" s="1044"/>
      <c r="G18" s="1051"/>
      <c r="I18" s="1048"/>
    </row>
    <row r="19" spans="1:9" ht="27">
      <c r="D19" s="23"/>
      <c r="E19" s="1046" t="s">
        <v>678</v>
      </c>
      <c r="F19" s="1164" t="s">
        <v>2257</v>
      </c>
      <c r="G19" s="358"/>
    </row>
    <row r="20" spans="1:9" ht="27">
      <c r="D20" s="23"/>
      <c r="E20" s="1046" t="s">
        <v>679</v>
      </c>
      <c r="F20" s="1163" t="s">
        <v>2258</v>
      </c>
      <c r="G20" s="358"/>
    </row>
    <row r="21" spans="1:9" s="1052" customFormat="1" ht="5.25" hidden="1">
      <c r="A21" s="1049"/>
      <c r="B21" s="1047"/>
      <c r="C21" s="1050"/>
      <c r="D21" s="1051"/>
      <c r="E21" s="1045"/>
      <c r="F21" s="1044"/>
      <c r="G21" s="1051"/>
      <c r="I21" s="1048"/>
    </row>
    <row r="22" spans="1:9" ht="19.5" hidden="1">
      <c r="D22" s="23"/>
      <c r="E22" s="24"/>
      <c r="F22" s="413" t="s">
        <v>581</v>
      </c>
      <c r="G22" s="20"/>
    </row>
    <row r="23" spans="1:9" s="1069" customFormat="1" ht="5.25" hidden="1">
      <c r="A23" s="1066"/>
      <c r="B23" s="1064"/>
      <c r="C23" s="1067"/>
      <c r="D23" s="1068"/>
      <c r="E23" s="1045"/>
      <c r="F23" s="1044"/>
      <c r="G23" s="1068"/>
      <c r="I23" s="1065"/>
    </row>
    <row r="24" spans="1:9" ht="27" hidden="1">
      <c r="D24" s="23"/>
      <c r="E24" s="1054" t="s">
        <v>681</v>
      </c>
      <c r="F24" s="308"/>
      <c r="G24" s="358"/>
    </row>
    <row r="25" spans="1:9" ht="27" hidden="1">
      <c r="D25" s="23"/>
      <c r="E25" s="1054" t="s">
        <v>682</v>
      </c>
      <c r="F25" s="310"/>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2001</v>
      </c>
      <c r="G29" s="357"/>
    </row>
    <row r="30" spans="1:9" ht="27" hidden="1">
      <c r="C30" s="27"/>
      <c r="D30" s="28"/>
      <c r="E30" s="49" t="s">
        <v>202</v>
      </c>
      <c r="F30" s="310"/>
      <c r="G30" s="357"/>
    </row>
    <row r="31" spans="1:9" ht="27">
      <c r="C31" s="27"/>
      <c r="D31" s="28"/>
      <c r="E31" s="29" t="s">
        <v>52</v>
      </c>
      <c r="F31" s="309" t="s">
        <v>2002</v>
      </c>
      <c r="G31" s="357"/>
    </row>
    <row r="32" spans="1:9" ht="27">
      <c r="C32" s="27"/>
      <c r="D32" s="28"/>
      <c r="E32" s="29" t="s">
        <v>53</v>
      </c>
      <c r="F32" s="309" t="s">
        <v>1998</v>
      </c>
      <c r="G32" s="357"/>
      <c r="H32" s="30"/>
    </row>
    <row r="33" spans="1:9" s="347" customFormat="1" ht="6">
      <c r="A33" s="352"/>
      <c r="B33" s="342"/>
      <c r="C33" s="343"/>
      <c r="D33" s="353"/>
      <c r="E33" s="349"/>
      <c r="F33" s="354"/>
      <c r="G33" s="355"/>
      <c r="I33" s="348"/>
    </row>
    <row r="34" spans="1:9" ht="27">
      <c r="A34" s="191"/>
      <c r="D34" s="25"/>
      <c r="E34" s="749" t="s">
        <v>638</v>
      </c>
      <c r="F34" s="1165" t="s">
        <v>641</v>
      </c>
      <c r="G34" s="356"/>
    </row>
    <row r="35" spans="1:9" s="347" customFormat="1" ht="6">
      <c r="A35" s="352"/>
      <c r="B35" s="342"/>
      <c r="C35" s="343"/>
      <c r="D35" s="353"/>
      <c r="E35" s="349"/>
      <c r="F35" s="354"/>
      <c r="G35" s="355"/>
      <c r="I35" s="348"/>
    </row>
    <row r="36" spans="1:9" ht="27">
      <c r="A36" s="191"/>
      <c r="D36" s="25"/>
      <c r="E36" s="78" t="s">
        <v>242</v>
      </c>
      <c r="F36" s="1165"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524</v>
      </c>
      <c r="F40" s="1163" t="s">
        <v>2259</v>
      </c>
      <c r="G40" s="356"/>
    </row>
    <row r="41" spans="1:9" ht="27">
      <c r="A41" s="193"/>
      <c r="B41" s="87"/>
      <c r="D41" s="32"/>
      <c r="E41" s="38" t="s">
        <v>525</v>
      </c>
      <c r="F41" s="1163" t="s">
        <v>2259</v>
      </c>
      <c r="G41" s="356"/>
    </row>
    <row r="42" spans="1:9" ht="19.5">
      <c r="D42" s="23"/>
      <c r="E42" s="24"/>
      <c r="F42" s="413" t="s">
        <v>557</v>
      </c>
      <c r="G42" s="20"/>
    </row>
    <row r="43" spans="1:9" ht="27">
      <c r="A43" s="193"/>
      <c r="D43" s="20"/>
      <c r="E43" s="411" t="s">
        <v>86</v>
      </c>
      <c r="F43" s="1167" t="s">
        <v>2260</v>
      </c>
      <c r="G43" s="356"/>
    </row>
    <row r="44" spans="1:9" ht="27">
      <c r="A44" s="193"/>
      <c r="B44" s="87"/>
      <c r="D44" s="32"/>
      <c r="E44" s="411" t="s">
        <v>87</v>
      </c>
      <c r="F44" s="1167" t="s">
        <v>2261</v>
      </c>
      <c r="G44" s="356"/>
    </row>
    <row r="45" spans="1:9" ht="27">
      <c r="A45" s="193"/>
      <c r="B45" s="87"/>
      <c r="D45" s="32"/>
      <c r="E45" s="411" t="s">
        <v>558</v>
      </c>
      <c r="F45" s="1167" t="s">
        <v>2262</v>
      </c>
      <c r="G45" s="356"/>
    </row>
    <row r="46" spans="1:9" ht="27">
      <c r="D46" s="23"/>
      <c r="E46" s="412" t="s">
        <v>559</v>
      </c>
      <c r="F46" s="1167" t="s">
        <v>2263</v>
      </c>
      <c r="G46" s="358"/>
    </row>
    <row r="47" spans="1:9" ht="3" customHeight="1">
      <c r="A47" s="193"/>
      <c r="D47" s="20"/>
      <c r="F47" s="156"/>
      <c r="G47" s="26"/>
    </row>
    <row r="48" spans="1:9" ht="69" customHeight="1">
      <c r="A48" s="193"/>
      <c r="B48" s="87"/>
      <c r="D48" s="1177" t="s">
        <v>757</v>
      </c>
      <c r="E48" s="1225" t="s">
        <v>755</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526</v>
      </c>
      <c r="AX1" s="384" t="s">
        <v>527</v>
      </c>
      <c r="AZ1" s="1420" t="s">
        <v>560</v>
      </c>
      <c r="BA1" s="1420"/>
      <c r="BC1" s="774"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606</v>
      </c>
      <c r="P2" s="628" t="s">
        <v>41</v>
      </c>
      <c r="Q2" s="173" t="s">
        <v>3</v>
      </c>
      <c r="R2" s="176" t="s">
        <v>23</v>
      </c>
      <c r="S2" s="174" t="s">
        <v>25</v>
      </c>
      <c r="T2" s="175" t="s">
        <v>29</v>
      </c>
      <c r="U2" s="171" t="s">
        <v>35</v>
      </c>
      <c r="V2" s="983">
        <v>1</v>
      </c>
      <c r="W2" s="427"/>
      <c r="X2" s="428" t="s">
        <v>582</v>
      </c>
      <c r="Y2" s="41" t="s">
        <v>730</v>
      </c>
      <c r="Z2" s="153"/>
      <c r="AA2" s="713" t="s">
        <v>632</v>
      </c>
      <c r="AB2" s="715" t="s">
        <v>632</v>
      </c>
      <c r="AC2" s="41" t="s">
        <v>309</v>
      </c>
      <c r="AD2" s="715" t="s">
        <v>309</v>
      </c>
      <c r="AF2" s="42" t="s">
        <v>35</v>
      </c>
      <c r="AH2" s="137" t="s">
        <v>340</v>
      </c>
      <c r="AI2" s="137" t="s">
        <v>340</v>
      </c>
      <c r="AK2" s="137" t="s">
        <v>344</v>
      </c>
      <c r="AM2" s="137" t="s">
        <v>354</v>
      </c>
      <c r="AP2" s="1196" t="s">
        <v>582</v>
      </c>
      <c r="AQ2" s="979" t="s">
        <v>586</v>
      </c>
      <c r="AS2" s="41" t="s">
        <v>372</v>
      </c>
      <c r="AU2" s="42" t="s">
        <v>375</v>
      </c>
      <c r="AW2" s="385" t="s">
        <v>528</v>
      </c>
      <c r="AX2" s="386" t="s">
        <v>528</v>
      </c>
      <c r="AZ2" s="414" t="s">
        <v>561</v>
      </c>
      <c r="BA2" s="415" t="s">
        <v>562</v>
      </c>
      <c r="BC2" s="753"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607</v>
      </c>
      <c r="P3" s="628" t="s">
        <v>42</v>
      </c>
      <c r="Q3" s="173" t="s">
        <v>300</v>
      </c>
      <c r="R3" s="172" t="s">
        <v>302</v>
      </c>
      <c r="S3" s="174" t="s">
        <v>26</v>
      </c>
      <c r="T3" s="175" t="s">
        <v>30</v>
      </c>
      <c r="U3" s="171" t="s">
        <v>36</v>
      </c>
      <c r="V3" s="983">
        <v>2</v>
      </c>
      <c r="W3" s="427"/>
      <c r="X3" s="428" t="s">
        <v>674</v>
      </c>
      <c r="Y3" s="1076" t="s">
        <v>730</v>
      </c>
      <c r="Z3" s="153"/>
      <c r="AA3" s="713" t="s">
        <v>633</v>
      </c>
      <c r="AB3" s="715" t="s">
        <v>633</v>
      </c>
      <c r="AC3" s="41" t="s">
        <v>310</v>
      </c>
      <c r="AD3" s="715" t="s">
        <v>310</v>
      </c>
      <c r="AF3" s="42" t="s">
        <v>36</v>
      </c>
      <c r="AH3" s="137" t="s">
        <v>363</v>
      </c>
      <c r="AI3" s="137" t="s">
        <v>342</v>
      </c>
      <c r="AK3" s="137" t="s">
        <v>345</v>
      </c>
      <c r="AM3" s="137" t="s">
        <v>355</v>
      </c>
      <c r="AP3" s="1196" t="s">
        <v>675</v>
      </c>
      <c r="AQ3" s="979" t="s">
        <v>589</v>
      </c>
      <c r="AS3" s="41" t="s">
        <v>373</v>
      </c>
      <c r="AU3" s="42" t="s">
        <v>376</v>
      </c>
      <c r="AW3" s="385" t="s">
        <v>529</v>
      </c>
      <c r="AX3" s="386" t="s">
        <v>529</v>
      </c>
      <c r="AZ3" s="1086" t="s">
        <v>698</v>
      </c>
      <c r="BA3" s="1094" t="s">
        <v>697</v>
      </c>
      <c r="BC3" s="753" t="s">
        <v>641</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608</v>
      </c>
      <c r="Q4" s="173" t="s">
        <v>22</v>
      </c>
      <c r="R4" s="172" t="s">
        <v>454</v>
      </c>
      <c r="S4" s="174" t="s">
        <v>27</v>
      </c>
      <c r="T4" s="175" t="s">
        <v>31</v>
      </c>
      <c r="U4" s="171" t="s">
        <v>37</v>
      </c>
      <c r="V4" s="983">
        <v>3</v>
      </c>
      <c r="W4" s="427"/>
      <c r="X4" s="428"/>
      <c r="Y4" s="713"/>
      <c r="Z4" s="200"/>
      <c r="AC4" s="41" t="s">
        <v>311</v>
      </c>
      <c r="AD4" s="715" t="s">
        <v>311</v>
      </c>
      <c r="AF4" s="42" t="s">
        <v>37</v>
      </c>
      <c r="AH4" s="42" t="s">
        <v>366</v>
      </c>
      <c r="AK4" s="137" t="s">
        <v>346</v>
      </c>
      <c r="AM4" s="137" t="s">
        <v>356</v>
      </c>
      <c r="AP4" s="1196" t="s">
        <v>674</v>
      </c>
      <c r="AQ4" s="979" t="s">
        <v>588</v>
      </c>
      <c r="AS4" s="41" t="s">
        <v>343</v>
      </c>
      <c r="AU4" s="42" t="s">
        <v>377</v>
      </c>
      <c r="AW4" s="385" t="s">
        <v>530</v>
      </c>
      <c r="AX4" s="386" t="s">
        <v>530</v>
      </c>
      <c r="AZ4" s="1086" t="s">
        <v>710</v>
      </c>
      <c r="BA4" s="1094" t="s">
        <v>709</v>
      </c>
      <c r="BC4" s="753" t="s">
        <v>642</v>
      </c>
    </row>
    <row r="5" spans="1:55" ht="33.75">
      <c r="A5" s="6" t="s">
        <v>103</v>
      </c>
      <c r="B5" s="41">
        <v>2003</v>
      </c>
      <c r="C5" s="41">
        <v>2016</v>
      </c>
      <c r="E5" s="137" t="s">
        <v>188</v>
      </c>
      <c r="F5" s="137" t="s">
        <v>228</v>
      </c>
      <c r="I5" s="137" t="s">
        <v>50</v>
      </c>
      <c r="K5" s="138" t="s">
        <v>246</v>
      </c>
      <c r="L5" s="138" t="s">
        <v>246</v>
      </c>
      <c r="M5" s="138">
        <v>4</v>
      </c>
      <c r="N5" s="625" t="s">
        <v>286</v>
      </c>
      <c r="O5" s="512" t="s">
        <v>609</v>
      </c>
      <c r="Q5" s="173" t="s">
        <v>301</v>
      </c>
      <c r="R5" s="172" t="s">
        <v>303</v>
      </c>
      <c r="T5" s="42" t="s">
        <v>32</v>
      </c>
      <c r="U5" s="171" t="s">
        <v>38</v>
      </c>
      <c r="V5" s="983">
        <v>4</v>
      </c>
      <c r="W5" s="427"/>
      <c r="X5" s="428" t="s">
        <v>583</v>
      </c>
      <c r="Y5" s="713" t="s">
        <v>731</v>
      </c>
      <c r="Z5" s="200">
        <v>1</v>
      </c>
      <c r="AF5" s="42" t="s">
        <v>326</v>
      </c>
      <c r="AH5" s="137" t="s">
        <v>364</v>
      </c>
      <c r="AK5" s="137" t="s">
        <v>347</v>
      </c>
      <c r="AM5" s="137" t="s">
        <v>357</v>
      </c>
      <c r="AP5" s="1196" t="s">
        <v>583</v>
      </c>
      <c r="AQ5" s="979" t="s">
        <v>587</v>
      </c>
      <c r="AU5" s="42" t="s">
        <v>378</v>
      </c>
      <c r="AW5" s="385" t="s">
        <v>531</v>
      </c>
      <c r="AX5" s="386" t="s">
        <v>531</v>
      </c>
      <c r="AZ5" s="1086" t="s">
        <v>725</v>
      </c>
      <c r="BA5" s="1094" t="s">
        <v>724</v>
      </c>
      <c r="BC5" s="753" t="s">
        <v>643</v>
      </c>
    </row>
    <row r="6" spans="1:55" ht="112.5">
      <c r="A6" s="6" t="s">
        <v>104</v>
      </c>
      <c r="B6" s="41">
        <v>2004</v>
      </c>
      <c r="C6" s="41">
        <v>2017</v>
      </c>
      <c r="E6" s="137" t="s">
        <v>189</v>
      </c>
      <c r="F6" s="140"/>
      <c r="G6" s="141" t="s">
        <v>290</v>
      </c>
      <c r="H6" s="141" t="s">
        <v>257</v>
      </c>
      <c r="I6" s="137" t="s">
        <v>67</v>
      </c>
      <c r="J6" s="141" t="s">
        <v>263</v>
      </c>
      <c r="N6" s="625" t="s">
        <v>287</v>
      </c>
      <c r="O6" s="512" t="s">
        <v>610</v>
      </c>
      <c r="R6" s="172" t="s">
        <v>3</v>
      </c>
      <c r="T6" s="42" t="s">
        <v>33</v>
      </c>
      <c r="U6" s="171" t="s">
        <v>326</v>
      </c>
      <c r="V6" s="983">
        <v>5</v>
      </c>
      <c r="W6" s="427"/>
      <c r="X6" s="713" t="s">
        <v>584</v>
      </c>
      <c r="Y6" s="713" t="s">
        <v>738</v>
      </c>
      <c r="Z6" s="200"/>
      <c r="AA6" s="210"/>
      <c r="AH6" s="137" t="s">
        <v>365</v>
      </c>
      <c r="AK6" s="137" t="s">
        <v>348</v>
      </c>
      <c r="AM6" s="137" t="s">
        <v>358</v>
      </c>
      <c r="AP6" s="1196" t="s">
        <v>584</v>
      </c>
      <c r="AQ6" s="979" t="s">
        <v>582</v>
      </c>
      <c r="AU6" s="211" t="s">
        <v>379</v>
      </c>
      <c r="AW6" s="385" t="s">
        <v>532</v>
      </c>
      <c r="AX6" s="386" t="s">
        <v>532</v>
      </c>
      <c r="AZ6" s="1086" t="s">
        <v>726</v>
      </c>
      <c r="BA6" s="1094" t="s">
        <v>732</v>
      </c>
    </row>
    <row r="7" spans="1:55" ht="56.25">
      <c r="A7" s="6" t="s">
        <v>105</v>
      </c>
      <c r="B7" s="41">
        <v>2005</v>
      </c>
      <c r="E7" s="137" t="s">
        <v>190</v>
      </c>
      <c r="F7" s="140"/>
      <c r="G7" s="137" t="s">
        <v>254</v>
      </c>
      <c r="H7" s="137" t="s">
        <v>256</v>
      </c>
      <c r="I7" s="137" t="s">
        <v>68</v>
      </c>
      <c r="J7" s="137" t="s">
        <v>283</v>
      </c>
      <c r="N7" s="626" t="s">
        <v>288</v>
      </c>
      <c r="O7" s="512" t="s">
        <v>611</v>
      </c>
      <c r="U7" s="171" t="s">
        <v>84</v>
      </c>
      <c r="V7" s="984" t="s">
        <v>68</v>
      </c>
      <c r="W7" s="427"/>
      <c r="X7" s="713" t="s">
        <v>585</v>
      </c>
      <c r="Y7" s="1076" t="s">
        <v>731</v>
      </c>
      <c r="Z7" s="200"/>
      <c r="AA7" s="210"/>
      <c r="AH7" s="137" t="s">
        <v>341</v>
      </c>
      <c r="AK7" s="137" t="s">
        <v>349</v>
      </c>
      <c r="AM7" s="137" t="s">
        <v>359</v>
      </c>
      <c r="AP7" s="1196" t="s">
        <v>585</v>
      </c>
      <c r="AQ7" s="979" t="s">
        <v>675</v>
      </c>
      <c r="AU7" s="211" t="s">
        <v>380</v>
      </c>
      <c r="AW7" s="385" t="s">
        <v>533</v>
      </c>
      <c r="AX7" s="386" t="s">
        <v>533</v>
      </c>
      <c r="AZ7" s="1086" t="s">
        <v>727</v>
      </c>
      <c r="BA7" s="1094" t="s">
        <v>737</v>
      </c>
    </row>
    <row r="8" spans="1:55" ht="33.75">
      <c r="A8" s="6" t="s">
        <v>106</v>
      </c>
      <c r="B8" s="41">
        <v>2006</v>
      </c>
      <c r="E8" s="137" t="s">
        <v>191</v>
      </c>
      <c r="F8" s="140"/>
      <c r="G8" s="137" t="s">
        <v>255</v>
      </c>
      <c r="H8" s="137" t="s">
        <v>262</v>
      </c>
      <c r="I8" s="137" t="s">
        <v>182</v>
      </c>
      <c r="J8" s="137" t="s">
        <v>279</v>
      </c>
      <c r="N8" s="627" t="s">
        <v>289</v>
      </c>
      <c r="O8" s="512" t="s">
        <v>612</v>
      </c>
      <c r="V8" s="984" t="s">
        <v>182</v>
      </c>
      <c r="W8" s="427"/>
      <c r="X8" s="713" t="s">
        <v>586</v>
      </c>
      <c r="Y8" s="1076" t="s">
        <v>731</v>
      </c>
      <c r="Z8" s="200"/>
      <c r="AA8" s="210"/>
      <c r="AK8" s="137" t="s">
        <v>350</v>
      </c>
      <c r="AP8" s="1196" t="s">
        <v>586</v>
      </c>
      <c r="AQ8" s="979" t="s">
        <v>674</v>
      </c>
      <c r="AU8" s="211" t="s">
        <v>381</v>
      </c>
      <c r="AW8" s="385" t="s">
        <v>534</v>
      </c>
      <c r="AX8" s="386" t="s">
        <v>534</v>
      </c>
      <c r="AZ8" s="1086" t="s">
        <v>728</v>
      </c>
      <c r="BA8" s="1094" t="s">
        <v>747</v>
      </c>
    </row>
    <row r="9" spans="1:55" ht="33.75">
      <c r="A9" s="6" t="s">
        <v>107</v>
      </c>
      <c r="B9" s="41">
        <v>2007</v>
      </c>
      <c r="E9" s="137" t="s">
        <v>192</v>
      </c>
      <c r="F9" s="140"/>
      <c r="G9" s="137" t="s">
        <v>262</v>
      </c>
      <c r="I9" s="137" t="s">
        <v>183</v>
      </c>
      <c r="O9" s="512" t="s">
        <v>613</v>
      </c>
      <c r="V9" s="984" t="s">
        <v>183</v>
      </c>
      <c r="W9" s="427"/>
      <c r="X9" s="713" t="s">
        <v>587</v>
      </c>
      <c r="Y9" s="1076" t="s">
        <v>730</v>
      </c>
      <c r="Z9" s="200">
        <v>1</v>
      </c>
      <c r="AA9" s="210"/>
      <c r="AK9" s="137" t="s">
        <v>351</v>
      </c>
      <c r="AP9" s="1196" t="s">
        <v>589</v>
      </c>
      <c r="AQ9" s="979" t="s">
        <v>583</v>
      </c>
      <c r="AW9" s="385" t="s">
        <v>535</v>
      </c>
      <c r="AX9" s="386" t="s">
        <v>535</v>
      </c>
      <c r="AZ9" s="1086" t="s">
        <v>729</v>
      </c>
      <c r="BA9" s="1094" t="s">
        <v>744</v>
      </c>
    </row>
    <row r="10" spans="1:55" ht="56.25">
      <c r="A10" s="6" t="s">
        <v>108</v>
      </c>
      <c r="B10" s="41">
        <v>2008</v>
      </c>
      <c r="E10" s="137" t="s">
        <v>193</v>
      </c>
      <c r="F10" s="140"/>
      <c r="I10" s="137" t="s">
        <v>207</v>
      </c>
      <c r="O10" s="512" t="s">
        <v>614</v>
      </c>
      <c r="V10" s="985" t="s">
        <v>207</v>
      </c>
      <c r="W10" s="982"/>
      <c r="X10" s="980" t="s">
        <v>588</v>
      </c>
      <c r="Y10" s="981" t="s">
        <v>743</v>
      </c>
      <c r="Z10" s="200"/>
      <c r="AP10" s="1196" t="s">
        <v>588</v>
      </c>
      <c r="AQ10" s="979" t="s">
        <v>584</v>
      </c>
      <c r="AW10" s="385" t="s">
        <v>536</v>
      </c>
      <c r="AX10" s="386" t="s">
        <v>536</v>
      </c>
    </row>
    <row r="11" spans="1:55" ht="22.5">
      <c r="A11" s="6" t="s">
        <v>109</v>
      </c>
      <c r="B11" s="41">
        <v>2009</v>
      </c>
      <c r="E11" s="137" t="s">
        <v>194</v>
      </c>
      <c r="F11" s="140"/>
      <c r="I11" s="137" t="s">
        <v>208</v>
      </c>
      <c r="O11" s="495" t="s">
        <v>615</v>
      </c>
      <c r="V11" s="984" t="s">
        <v>208</v>
      </c>
      <c r="W11" s="429"/>
      <c r="X11" s="428" t="s">
        <v>589</v>
      </c>
      <c r="Y11" s="713" t="s">
        <v>742</v>
      </c>
      <c r="Z11" s="200"/>
      <c r="AP11" s="1196" t="s">
        <v>587</v>
      </c>
      <c r="AQ11" s="702"/>
      <c r="AW11" s="385" t="s">
        <v>537</v>
      </c>
      <c r="AX11" s="386" t="s">
        <v>537</v>
      </c>
    </row>
    <row r="12" spans="1:55" ht="33.75">
      <c r="A12" s="6" t="s">
        <v>64</v>
      </c>
      <c r="B12" s="41">
        <v>2010</v>
      </c>
      <c r="E12" s="137" t="s">
        <v>195</v>
      </c>
      <c r="F12" s="140"/>
      <c r="G12" s="141" t="s">
        <v>291</v>
      </c>
      <c r="H12" s="141" t="s">
        <v>259</v>
      </c>
      <c r="I12" s="137" t="s">
        <v>209</v>
      </c>
      <c r="O12" s="495" t="s">
        <v>3</v>
      </c>
      <c r="V12" s="984" t="s">
        <v>209</v>
      </c>
      <c r="W12" s="513"/>
      <c r="X12" s="428" t="s">
        <v>670</v>
      </c>
      <c r="Y12" s="1076" t="s">
        <v>730</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675</v>
      </c>
      <c r="Y14" s="1076" t="s">
        <v>730</v>
      </c>
      <c r="AW14" s="385" t="s">
        <v>210</v>
      </c>
      <c r="AX14" s="386" t="s">
        <v>210</v>
      </c>
    </row>
    <row r="15" spans="1:55" ht="63.75">
      <c r="A15" s="6" t="s">
        <v>438</v>
      </c>
      <c r="B15" s="41">
        <v>2013</v>
      </c>
      <c r="I15" s="137" t="s">
        <v>212</v>
      </c>
      <c r="N15" s="170" t="s">
        <v>323</v>
      </c>
      <c r="V15" s="496"/>
      <c r="W15" s="496"/>
      <c r="X15" s="209"/>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09"/>
      <c r="AW17" s="385" t="s">
        <v>213</v>
      </c>
      <c r="AX17" s="386" t="s">
        <v>213</v>
      </c>
    </row>
    <row r="18" spans="1:50" ht="21" customHeight="1">
      <c r="A18" s="6" t="s">
        <v>113</v>
      </c>
      <c r="B18" s="41">
        <v>2016</v>
      </c>
      <c r="I18" s="137" t="s">
        <v>215</v>
      </c>
      <c r="N18" s="170" t="s">
        <v>320</v>
      </c>
      <c r="X18" s="209"/>
      <c r="AW18" s="385" t="s">
        <v>214</v>
      </c>
      <c r="AX18" s="386" t="s">
        <v>214</v>
      </c>
    </row>
    <row r="19" spans="1:50" ht="21" customHeight="1">
      <c r="A19" s="6" t="s">
        <v>114</v>
      </c>
      <c r="B19" s="41">
        <v>2017</v>
      </c>
      <c r="I19" s="137" t="s">
        <v>216</v>
      </c>
      <c r="N19" s="170" t="s">
        <v>319</v>
      </c>
      <c r="X19" s="209"/>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538</v>
      </c>
      <c r="AX23" s="386" t="s">
        <v>538</v>
      </c>
    </row>
    <row r="24" spans="1:50" ht="21" customHeight="1">
      <c r="A24" s="6" t="s">
        <v>119</v>
      </c>
      <c r="B24" s="41">
        <v>2022</v>
      </c>
      <c r="AW24" s="385" t="s">
        <v>539</v>
      </c>
      <c r="AX24" s="386" t="s">
        <v>539</v>
      </c>
    </row>
    <row r="25" spans="1:50">
      <c r="A25" s="6" t="s">
        <v>120</v>
      </c>
      <c r="B25" s="41">
        <v>2023</v>
      </c>
      <c r="AW25" s="385" t="s">
        <v>540</v>
      </c>
      <c r="AX25" s="386" t="s">
        <v>540</v>
      </c>
    </row>
    <row r="26" spans="1:50">
      <c r="A26" s="6" t="s">
        <v>121</v>
      </c>
      <c r="B26" s="41">
        <v>2024</v>
      </c>
      <c r="AX26" s="386" t="s">
        <v>541</v>
      </c>
    </row>
    <row r="27" spans="1:50">
      <c r="A27" s="6" t="s">
        <v>122</v>
      </c>
      <c r="B27" s="41">
        <v>2025</v>
      </c>
      <c r="AX27" s="386" t="s">
        <v>542</v>
      </c>
    </row>
    <row r="28" spans="1:50">
      <c r="A28" s="6" t="s">
        <v>123</v>
      </c>
      <c r="D28" s="261"/>
      <c r="E28" s="262"/>
      <c r="F28" s="262"/>
      <c r="H28" s="263" t="s">
        <v>406</v>
      </c>
      <c r="AX28" s="386" t="s">
        <v>543</v>
      </c>
    </row>
    <row r="29" spans="1:50">
      <c r="A29" s="6" t="s">
        <v>124</v>
      </c>
      <c r="D29" s="264" t="s">
        <v>407</v>
      </c>
      <c r="E29" s="265" t="str">
        <f>IF(periodStart = "","", periodStart)</f>
        <v>01.01.2020</v>
      </c>
      <c r="F29" s="265" t="str">
        <f>IF(periodEnd = "","", periodEnd)</f>
        <v>31.12.2022</v>
      </c>
      <c r="H29" s="266" t="s">
        <v>2274</v>
      </c>
      <c r="AX29" s="386" t="s">
        <v>544</v>
      </c>
    </row>
    <row r="30" spans="1:50">
      <c r="A30" s="6" t="s">
        <v>125</v>
      </c>
      <c r="D30" s="267"/>
      <c r="E30" s="268"/>
      <c r="F30" s="268"/>
      <c r="AX30" s="386" t="s">
        <v>545</v>
      </c>
    </row>
    <row r="31" spans="1:50" ht="12.75">
      <c r="A31" s="6" t="s">
        <v>126</v>
      </c>
      <c r="D31" s="261"/>
      <c r="E31" s="262"/>
      <c r="F31" s="262"/>
      <c r="H31" s="269"/>
      <c r="AX31" s="386" t="s">
        <v>546</v>
      </c>
    </row>
    <row r="32" spans="1:50">
      <c r="A32" s="6" t="s">
        <v>127</v>
      </c>
      <c r="D32" s="264" t="s">
        <v>408</v>
      </c>
      <c r="E32" s="270"/>
      <c r="F32" s="270"/>
      <c r="H32" s="271" t="s">
        <v>409</v>
      </c>
      <c r="O32" s="496" t="s">
        <v>606</v>
      </c>
      <c r="AX32" s="386" t="s">
        <v>547</v>
      </c>
    </row>
    <row r="33" spans="1:50">
      <c r="A33" s="6" t="s">
        <v>128</v>
      </c>
      <c r="O33" s="496" t="s">
        <v>607</v>
      </c>
      <c r="AX33" s="386" t="s">
        <v>548</v>
      </c>
    </row>
    <row r="34" spans="1:50">
      <c r="A34" s="6" t="s">
        <v>129</v>
      </c>
      <c r="O34" s="496" t="s">
        <v>608</v>
      </c>
      <c r="AX34" s="386" t="s">
        <v>549</v>
      </c>
    </row>
    <row r="35" spans="1:50">
      <c r="A35" s="6" t="s">
        <v>130</v>
      </c>
      <c r="O35" s="496" t="s">
        <v>609</v>
      </c>
      <c r="X35" s="496"/>
      <c r="Y35" s="496"/>
      <c r="AX35" s="386" t="s">
        <v>550</v>
      </c>
    </row>
    <row r="36" spans="1:50">
      <c r="A36" s="6" t="s">
        <v>94</v>
      </c>
      <c r="O36" s="496" t="s">
        <v>610</v>
      </c>
      <c r="AX36" s="386" t="s">
        <v>551</v>
      </c>
    </row>
    <row r="37" spans="1:50">
      <c r="A37" s="6" t="s">
        <v>95</v>
      </c>
      <c r="O37" s="496" t="s">
        <v>611</v>
      </c>
      <c r="AX37" s="386" t="s">
        <v>552</v>
      </c>
    </row>
    <row r="38" spans="1:50">
      <c r="A38" s="6" t="s">
        <v>96</v>
      </c>
      <c r="O38" s="496" t="s">
        <v>612</v>
      </c>
      <c r="AX38" s="386" t="s">
        <v>553</v>
      </c>
    </row>
    <row r="39" spans="1:50">
      <c r="A39" s="6" t="s">
        <v>97</v>
      </c>
      <c r="O39" s="496" t="s">
        <v>613</v>
      </c>
      <c r="AX39" s="386" t="s">
        <v>501</v>
      </c>
    </row>
    <row r="40" spans="1:50">
      <c r="A40" s="6" t="s">
        <v>98</v>
      </c>
      <c r="O40" s="496" t="s">
        <v>614</v>
      </c>
      <c r="AX40" s="386" t="s">
        <v>502</v>
      </c>
    </row>
    <row r="41" spans="1:50">
      <c r="A41" s="6" t="s">
        <v>99</v>
      </c>
      <c r="O41" s="496" t="s">
        <v>615</v>
      </c>
      <c r="AX41" s="386" t="s">
        <v>503</v>
      </c>
    </row>
    <row r="42" spans="1:50">
      <c r="A42" s="6" t="s">
        <v>131</v>
      </c>
      <c r="AX42" s="386" t="s">
        <v>504</v>
      </c>
    </row>
    <row r="43" spans="1:50">
      <c r="A43" s="6" t="s">
        <v>132</v>
      </c>
      <c r="AX43" s="386" t="s">
        <v>505</v>
      </c>
    </row>
    <row r="44" spans="1:50">
      <c r="A44" s="6" t="s">
        <v>133</v>
      </c>
      <c r="AX44" s="386" t="s">
        <v>506</v>
      </c>
    </row>
    <row r="45" spans="1:50">
      <c r="A45" s="6" t="s">
        <v>134</v>
      </c>
      <c r="AX45" s="386" t="s">
        <v>507</v>
      </c>
    </row>
    <row r="46" spans="1:50">
      <c r="A46" s="6" t="s">
        <v>135</v>
      </c>
      <c r="AX46" s="386" t="s">
        <v>508</v>
      </c>
    </row>
    <row r="47" spans="1:50">
      <c r="A47" s="6" t="s">
        <v>156</v>
      </c>
      <c r="AX47" s="386" t="s">
        <v>509</v>
      </c>
    </row>
    <row r="48" spans="1:50">
      <c r="A48" s="6" t="s">
        <v>157</v>
      </c>
      <c r="AX48" s="386" t="s">
        <v>510</v>
      </c>
    </row>
    <row r="49" spans="1:50">
      <c r="A49" s="6" t="s">
        <v>158</v>
      </c>
      <c r="AX49" s="386" t="s">
        <v>511</v>
      </c>
    </row>
    <row r="50" spans="1:50">
      <c r="A50" s="6" t="s">
        <v>136</v>
      </c>
      <c r="AX50" s="386" t="s">
        <v>512</v>
      </c>
    </row>
    <row r="51" spans="1:50">
      <c r="A51" s="6" t="s">
        <v>137</v>
      </c>
      <c r="AX51" s="386" t="s">
        <v>513</v>
      </c>
    </row>
    <row r="52" spans="1:50">
      <c r="A52" s="6" t="s">
        <v>138</v>
      </c>
      <c r="AX52" s="386" t="s">
        <v>514</v>
      </c>
    </row>
    <row r="53" spans="1:50">
      <c r="A53" s="6" t="s">
        <v>139</v>
      </c>
      <c r="X53" s="448"/>
      <c r="AX53" s="386" t="s">
        <v>515</v>
      </c>
    </row>
    <row r="54" spans="1:50">
      <c r="A54" s="6" t="s">
        <v>140</v>
      </c>
      <c r="X54" s="448"/>
      <c r="AX54" s="386" t="s">
        <v>516</v>
      </c>
    </row>
    <row r="55" spans="1:50">
      <c r="A55" s="6" t="s">
        <v>141</v>
      </c>
      <c r="X55" s="448"/>
      <c r="AX55" s="386" t="s">
        <v>517</v>
      </c>
    </row>
    <row r="56" spans="1:50">
      <c r="A56" s="6" t="s">
        <v>142</v>
      </c>
      <c r="X56" s="448"/>
      <c r="AX56" s="386" t="s">
        <v>518</v>
      </c>
    </row>
    <row r="57" spans="1:50">
      <c r="A57" s="6" t="s">
        <v>386</v>
      </c>
      <c r="X57" s="448"/>
      <c r="AX57" s="386" t="s">
        <v>519</v>
      </c>
    </row>
    <row r="58" spans="1:50">
      <c r="A58" s="6" t="s">
        <v>143</v>
      </c>
      <c r="X58" s="448"/>
      <c r="AX58" s="386" t="s">
        <v>520</v>
      </c>
    </row>
    <row r="59" spans="1:50">
      <c r="A59" s="6" t="s">
        <v>144</v>
      </c>
      <c r="X59" s="448"/>
      <c r="AX59" s="386" t="s">
        <v>521</v>
      </c>
    </row>
    <row r="60" spans="1:50">
      <c r="A60" s="6" t="s">
        <v>145</v>
      </c>
      <c r="X60" s="448"/>
      <c r="AX60" s="386" t="s">
        <v>522</v>
      </c>
    </row>
    <row r="61" spans="1:50">
      <c r="A61" s="6" t="s">
        <v>146</v>
      </c>
      <c r="X61" s="448"/>
      <c r="AX61" s="386" t="s">
        <v>523</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14_1">
    <tabColor rgb="FFFFCC99"/>
  </sheetPr>
  <dimension ref="A1"/>
  <sheetViews>
    <sheetView showGridLines="0" workbookViewId="0"/>
  </sheetViews>
  <sheetFormatPr defaultRowHeight="11.25"/>
  <cols>
    <col min="1" max="16384" width="9.140625" style="109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modCheckCyan">
    <tabColor indexed="47"/>
  </sheetPr>
  <dimension ref="A1:A159"/>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0</v>
      </c>
    </row>
    <row r="52" spans="1:1">
      <c r="A52" s="1173">
        <f>IF('Форма 4.10.3 | Т-передача ТЭ'!$M$24="",1,0)</f>
        <v>0</v>
      </c>
    </row>
    <row r="53" spans="1:1">
      <c r="A53" s="1173">
        <f>IF('Форма 4.10.3 | Т-передача ТЭ'!$R$24="",1,0)</f>
        <v>0</v>
      </c>
    </row>
    <row r="54" spans="1:1">
      <c r="A54" s="1173">
        <f>IF('Форма 4.10.3 | Т-передача ТЭ'!$T$24="",1,0)</f>
        <v>0</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4.10.1'!$H$27="",1,0)</f>
        <v>0</v>
      </c>
    </row>
    <row r="98" spans="1:1">
      <c r="A98" s="1173">
        <f>IF('Форма 4.10.1'!$I$27="",1,0)</f>
        <v>0</v>
      </c>
    </row>
    <row r="99" spans="1:1">
      <c r="A99" s="1173">
        <f>IF('Форма 4.10.1'!$J$27="",1,0)</f>
        <v>0</v>
      </c>
    </row>
    <row r="100" spans="1:1">
      <c r="A100" s="1173">
        <f>IF('Форма 4.10.1'!$H$32="",1,0)</f>
        <v>0</v>
      </c>
    </row>
    <row r="101" spans="1:1">
      <c r="A101" s="1173">
        <f>IF('Форма 4.10.1'!$I$32="",1,0)</f>
        <v>0</v>
      </c>
    </row>
    <row r="102" spans="1:1">
      <c r="A102" s="1173">
        <f>IF('Форма 4.10.1'!$J$32="",1,0)</f>
        <v>0</v>
      </c>
    </row>
    <row r="103" spans="1:1">
      <c r="A103" s="1173">
        <f>IF('Форма 4.10.1'!$H$37="",1,0)</f>
        <v>0</v>
      </c>
    </row>
    <row r="104" spans="1:1">
      <c r="A104" s="1173">
        <f>IF('Форма 4.10.1'!$I$37="",1,0)</f>
        <v>0</v>
      </c>
    </row>
    <row r="105" spans="1:1">
      <c r="A105" s="1173">
        <f>IF('Форма 4.10.1'!$J$37="",1,0)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тарифов'!$K$21="",1,0)</f>
        <v>0</v>
      </c>
    </row>
    <row r="120" spans="1:1">
      <c r="A120" s="1179">
        <f>IF('Перечень тарифов'!$O$21="",1,0)</f>
        <v>0</v>
      </c>
    </row>
    <row r="121" spans="1:1">
      <c r="A121" s="1179">
        <f>IF('Перечень тарифов'!$S$21="",1,0)</f>
        <v>0</v>
      </c>
    </row>
    <row r="122" spans="1:1">
      <c r="A122" s="1179">
        <f>IF('Перечень тарифов'!$G$21="",1,0)</f>
        <v>0</v>
      </c>
    </row>
    <row r="123" spans="1:1">
      <c r="A123" s="1179">
        <f>IF('Форма 4.10.3 | Т-передача ТЭ'!$O$24="",1,0)</f>
        <v>0</v>
      </c>
    </row>
    <row r="124" spans="1:1">
      <c r="A124" s="1179">
        <f>IF('Форма 4.10.3 | Т-передача ТЭ'!$Y$24="",1,0)</f>
        <v>0</v>
      </c>
    </row>
    <row r="125" spans="1:1">
      <c r="A125" s="1179">
        <f>IF('Форма 4.10.3 | Т-передача ТЭ'!$AA$24="",1,0)</f>
        <v>0</v>
      </c>
    </row>
    <row r="126" spans="1:1">
      <c r="A126" s="1179">
        <f>IF('Форма 4.10.3 | Т-передача ТЭ'!$V$24="",1,0)</f>
        <v>0</v>
      </c>
    </row>
    <row r="127" spans="1:1">
      <c r="A127" s="1179">
        <f>IF('Форма 4.10.3 | Т-передача ТЭ'!$Z$24="",1,0)</f>
        <v>0</v>
      </c>
    </row>
    <row r="128" spans="1:1">
      <c r="A128" s="1179">
        <f>IF('Форма 4.10.3 | Т-передача ТЭ'!$AB$24="",1,0)</f>
        <v>0</v>
      </c>
    </row>
    <row r="129" spans="1:1">
      <c r="A129" s="1179">
        <f>IF('Форма 4.10.3 | Т-передача ТЭ'!$AF$24="",1,0)</f>
        <v>0</v>
      </c>
    </row>
    <row r="130" spans="1:1">
      <c r="A130" s="1179">
        <f>IF('Форма 4.10.3 | Т-передача ТЭ'!$AH$24="",1,0)</f>
        <v>0</v>
      </c>
    </row>
    <row r="131" spans="1:1">
      <c r="A131" s="1179">
        <f>IF('Форма 4.10.3 | Т-передача ТЭ'!$AC$24="",1,0)</f>
        <v>0</v>
      </c>
    </row>
    <row r="132" spans="1:1">
      <c r="A132" s="1179">
        <f>IF('Форма 4.10.3 | Т-передача ТЭ'!$AG$24="",1,0)</f>
        <v>0</v>
      </c>
    </row>
    <row r="133" spans="1:1">
      <c r="A133" s="1179">
        <f>IF('Форма 4.10.3 | Т-передача ТЭ'!$AI$24="",1,0)</f>
        <v>0</v>
      </c>
    </row>
    <row r="134" spans="1:1">
      <c r="A134" s="1179">
        <f>IF('Форма 4.10.1'!$K$15="",1,0)</f>
        <v>0</v>
      </c>
    </row>
    <row r="135" spans="1:1">
      <c r="A135" s="1179">
        <f>IF('Форма 4.10.1'!$K$20="",1,0)</f>
        <v>0</v>
      </c>
    </row>
    <row r="136" spans="1:1">
      <c r="A136" s="1179">
        <f>IF('Форма 4.10.1'!$H$23="",1,0)</f>
        <v>0</v>
      </c>
    </row>
    <row r="137" spans="1:1">
      <c r="A137" s="1179">
        <f>IF('Форма 4.10.1'!$I$23="",1,0)</f>
        <v>0</v>
      </c>
    </row>
    <row r="138" spans="1:1">
      <c r="A138" s="1179">
        <f>IF('Форма 4.10.1'!$J$23="",1,0)</f>
        <v>0</v>
      </c>
    </row>
    <row r="139" spans="1:1">
      <c r="A139" s="1179">
        <f>IF('Форма 4.10.1'!$H$24="",1,0)</f>
        <v>0</v>
      </c>
    </row>
    <row r="140" spans="1:1">
      <c r="A140" s="1179">
        <f>IF('Форма 4.10.1'!$I$24="",1,0)</f>
        <v>0</v>
      </c>
    </row>
    <row r="141" spans="1:1">
      <c r="A141" s="1179">
        <f>IF('Форма 4.10.1'!$J$24="",1,0)</f>
        <v>0</v>
      </c>
    </row>
    <row r="142" spans="1:1">
      <c r="A142" s="1179">
        <f>IF('Форма 4.10.1'!$H$28="",1,0)</f>
        <v>0</v>
      </c>
    </row>
    <row r="143" spans="1:1">
      <c r="A143" s="1179">
        <f>IF('Форма 4.10.1'!$I$28="",1,0)</f>
        <v>0</v>
      </c>
    </row>
    <row r="144" spans="1:1">
      <c r="A144" s="1179">
        <f>IF('Форма 4.10.1'!$J$28="",1,0)</f>
        <v>0</v>
      </c>
    </row>
    <row r="145" spans="1:1">
      <c r="A145" s="1179">
        <f>IF('Форма 4.10.1'!$H$29="",1,0)</f>
        <v>0</v>
      </c>
    </row>
    <row r="146" spans="1:1">
      <c r="A146" s="1179">
        <f>IF('Форма 4.10.1'!$I$29="",1,0)</f>
        <v>0</v>
      </c>
    </row>
    <row r="147" spans="1:1">
      <c r="A147" s="1179">
        <f>IF('Форма 4.10.1'!$J$29="",1,0)</f>
        <v>0</v>
      </c>
    </row>
    <row r="148" spans="1:1">
      <c r="A148" s="1179">
        <f>IF('Форма 4.10.1'!$H$33="",1,0)</f>
        <v>0</v>
      </c>
    </row>
    <row r="149" spans="1:1">
      <c r="A149" s="1179">
        <f>IF('Форма 4.10.1'!$I$33="",1,0)</f>
        <v>0</v>
      </c>
    </row>
    <row r="150" spans="1:1">
      <c r="A150" s="1179">
        <f>IF('Форма 4.10.1'!$J$33="",1,0)</f>
        <v>0</v>
      </c>
    </row>
    <row r="151" spans="1:1">
      <c r="A151" s="1179">
        <f>IF('Форма 4.10.1'!$H$34="",1,0)</f>
        <v>0</v>
      </c>
    </row>
    <row r="152" spans="1:1">
      <c r="A152" s="1179">
        <f>IF('Форма 4.10.1'!$I$34="",1,0)</f>
        <v>0</v>
      </c>
    </row>
    <row r="153" spans="1:1">
      <c r="A153" s="1179">
        <f>IF('Форма 4.10.1'!$J$34="",1,0)</f>
        <v>0</v>
      </c>
    </row>
    <row r="154" spans="1:1">
      <c r="A154" s="1179">
        <f>IF('Форма 4.10.1'!$H$38="",1,0)</f>
        <v>0</v>
      </c>
    </row>
    <row r="155" spans="1:1">
      <c r="A155" s="1179">
        <f>IF('Форма 4.10.1'!$I$38="",1,0)</f>
        <v>0</v>
      </c>
    </row>
    <row r="156" spans="1:1">
      <c r="A156" s="1179">
        <f>IF('Форма 4.10.1'!$J$38="",1,0)</f>
        <v>0</v>
      </c>
    </row>
    <row r="157" spans="1:1">
      <c r="A157" s="1179">
        <f>IF('Форма 4.10.1'!$H$39="",1,0)</f>
        <v>0</v>
      </c>
    </row>
    <row r="158" spans="1:1">
      <c r="A158" s="1179">
        <f>IF('Форма 4.10.1'!$I$39="",1,0)</f>
        <v>0</v>
      </c>
    </row>
    <row r="159" spans="1:1">
      <c r="A159" s="1179">
        <f>IF('Форма 4.10.1'!$J$39="",1,0)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490</v>
      </c>
      <c r="B1" s="1196" t="s">
        <v>491</v>
      </c>
      <c r="C1" s="1196" t="s">
        <v>66</v>
      </c>
    </row>
    <row r="2" spans="1:3">
      <c r="A2" s="1196">
        <v>4189678</v>
      </c>
      <c r="B2" s="1196" t="s">
        <v>1668</v>
      </c>
      <c r="C2" s="1196" t="s">
        <v>1669</v>
      </c>
    </row>
    <row r="3" spans="1:3">
      <c r="A3" s="1196">
        <v>4190415</v>
      </c>
      <c r="B3" s="1196" t="s">
        <v>1670</v>
      </c>
      <c r="C3" s="1196" t="s">
        <v>1669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0"/>
    <col min="2" max="2" width="66" style="250" customWidth="1"/>
    <col min="3" max="16384" width="9.140625" style="250"/>
  </cols>
  <sheetData>
    <row r="3" spans="2:2">
      <c r="B3" s="329" t="s">
        <v>2265</v>
      </c>
    </row>
    <row r="4" spans="2:2">
      <c r="B4" s="329" t="s">
        <v>494</v>
      </c>
    </row>
    <row r="5" spans="2:2">
      <c r="B5" s="329" t="s">
        <v>495</v>
      </c>
    </row>
    <row r="6" spans="2:2">
      <c r="B6" s="329"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78"/>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19" customWidth="1"/>
    <col min="2" max="16384" width="9.140625" style="219"/>
  </cols>
  <sheetData>
    <row r="1" spans="1:5">
      <c r="A1" s="220" t="s">
        <v>390</v>
      </c>
      <c r="B1" s="220" t="s">
        <v>391</v>
      </c>
      <c r="C1" s="220"/>
      <c r="D1" s="220"/>
      <c r="E1" s="220"/>
    </row>
    <row r="2" spans="1:5">
      <c r="A2" s="220"/>
      <c r="B2" s="220"/>
      <c r="C2" s="220"/>
      <c r="D2" s="220"/>
      <c r="E2" s="220"/>
    </row>
    <row r="3" spans="1:5">
      <c r="A3" s="220"/>
      <c r="B3" s="220"/>
      <c r="C3" s="220"/>
      <c r="D3" s="220"/>
      <c r="E3" s="220"/>
    </row>
    <row r="4" spans="1:5">
      <c r="A4" s="220"/>
      <c r="B4" s="220"/>
      <c r="C4" s="220"/>
      <c r="D4" s="220"/>
      <c r="E4" s="220"/>
    </row>
    <row r="5" spans="1:5">
      <c r="A5" s="220"/>
      <c r="B5" s="220"/>
      <c r="C5" s="220"/>
      <c r="D5" s="220"/>
      <c r="E5" s="220"/>
    </row>
    <row r="6" spans="1:5">
      <c r="A6" s="220"/>
      <c r="B6" s="220"/>
      <c r="C6" s="220"/>
      <c r="D6" s="220"/>
      <c r="E6" s="220"/>
    </row>
    <row r="7" spans="1:5">
      <c r="A7" s="220"/>
      <c r="B7" s="220"/>
      <c r="C7" s="220"/>
      <c r="D7" s="220"/>
      <c r="E7" s="220"/>
    </row>
    <row r="8" spans="1:5">
      <c r="A8" s="220"/>
      <c r="B8" s="220"/>
      <c r="C8" s="220"/>
      <c r="D8" s="220"/>
      <c r="E8" s="220"/>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3"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3" hidden="1" customWidth="1"/>
    <col min="14" max="16" width="9.140625" style="203" hidden="1" customWidth="1"/>
    <col min="17" max="17" width="25.7109375" style="335" hidden="1" customWidth="1"/>
    <col min="18" max="18" width="14.42578125" style="203" hidden="1" customWidth="1"/>
    <col min="19" max="22" width="9.140625" style="332"/>
    <col min="23" max="16384" width="9.140625" style="35"/>
  </cols>
  <sheetData>
    <row r="1" spans="1:256" s="194" customFormat="1" ht="16.5" hidden="1" customHeight="1">
      <c r="C1" s="327"/>
      <c r="H1" s="327"/>
      <c r="I1" s="327"/>
      <c r="J1" s="327"/>
      <c r="K1" s="327" t="s">
        <v>493</v>
      </c>
      <c r="L1" s="336" t="s">
        <v>399</v>
      </c>
      <c r="M1" s="371" t="s">
        <v>492</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1"/>
      <c r="D3" s="94"/>
      <c r="E3" s="94"/>
      <c r="F3" s="94"/>
      <c r="G3" s="94"/>
      <c r="H3" s="94"/>
      <c r="I3" s="94"/>
      <c r="J3" s="94"/>
      <c r="K3" s="94"/>
      <c r="L3" s="224"/>
      <c r="M3" s="203"/>
      <c r="N3" s="203"/>
      <c r="O3" s="203"/>
      <c r="P3" s="203"/>
      <c r="Q3" s="335"/>
      <c r="R3" s="203"/>
      <c r="S3" s="332"/>
      <c r="T3" s="332"/>
      <c r="U3" s="332"/>
      <c r="V3" s="332"/>
    </row>
    <row r="4" spans="1:256" s="120" customFormat="1" ht="22.5">
      <c r="A4" s="119"/>
      <c r="B4" s="35"/>
      <c r="C4" s="221"/>
      <c r="D4" s="1238" t="s">
        <v>395</v>
      </c>
      <c r="E4" s="1239"/>
      <c r="F4" s="1239"/>
      <c r="G4" s="1239"/>
      <c r="H4" s="1240"/>
      <c r="I4" s="406"/>
      <c r="M4" s="203"/>
      <c r="N4" s="203"/>
      <c r="O4" s="203"/>
      <c r="P4" s="203"/>
      <c r="Q4" s="335"/>
      <c r="R4" s="203"/>
      <c r="S4" s="332"/>
      <c r="T4" s="332"/>
      <c r="U4" s="332"/>
      <c r="V4" s="332"/>
    </row>
    <row r="5" spans="1:256" s="120" customFormat="1" ht="3" hidden="1" customHeight="1">
      <c r="A5" s="119"/>
      <c r="B5" s="35"/>
      <c r="C5" s="221"/>
      <c r="D5" s="94"/>
      <c r="E5" s="94"/>
      <c r="F5" s="94"/>
      <c r="G5" s="94"/>
      <c r="H5" s="225"/>
      <c r="I5" s="225"/>
      <c r="J5" s="225"/>
      <c r="K5" s="225"/>
      <c r="L5" s="226"/>
      <c r="M5" s="203"/>
      <c r="N5" s="203"/>
      <c r="O5" s="203"/>
      <c r="P5" s="203"/>
      <c r="Q5" s="335"/>
      <c r="R5" s="203"/>
      <c r="S5" s="332"/>
      <c r="T5" s="332"/>
      <c r="U5" s="332"/>
      <c r="V5" s="332"/>
    </row>
    <row r="6" spans="1:256" s="120" customFormat="1" ht="20.100000000000001" hidden="1" customHeight="1">
      <c r="A6" s="227"/>
      <c r="B6" s="227"/>
      <c r="C6" s="221"/>
      <c r="D6" s="1241"/>
      <c r="E6" s="1241"/>
      <c r="F6" s="1242" t="s">
        <v>83</v>
      </c>
      <c r="G6" s="1242"/>
      <c r="H6" s="225"/>
      <c r="I6" s="225"/>
      <c r="J6" s="228"/>
      <c r="K6" s="229"/>
      <c r="L6" s="229"/>
      <c r="M6" s="203"/>
      <c r="N6" s="203"/>
      <c r="O6" s="203"/>
      <c r="P6" s="203"/>
      <c r="Q6" s="335"/>
      <c r="R6" s="203"/>
      <c r="S6" s="332"/>
      <c r="T6" s="332"/>
      <c r="U6" s="332"/>
      <c r="V6" s="332"/>
    </row>
    <row r="7" spans="1:256" ht="3" customHeight="1"/>
    <row r="8" spans="1:256" s="120" customFormat="1">
      <c r="A8" s="119"/>
      <c r="B8" s="35"/>
      <c r="C8" s="221"/>
      <c r="D8" s="1229" t="s">
        <v>15</v>
      </c>
      <c r="E8" s="1229"/>
      <c r="F8" s="1229" t="s">
        <v>396</v>
      </c>
      <c r="G8" s="1229"/>
      <c r="H8" s="1229"/>
      <c r="I8" s="1243" t="s">
        <v>397</v>
      </c>
      <c r="J8" s="1243"/>
      <c r="K8" s="1243"/>
      <c r="L8" s="1243"/>
      <c r="M8" s="203"/>
      <c r="N8" s="203"/>
      <c r="O8" s="203"/>
      <c r="P8" s="203"/>
      <c r="Q8" s="335"/>
      <c r="R8" s="203"/>
      <c r="S8" s="332"/>
      <c r="T8" s="332"/>
      <c r="U8" s="332"/>
      <c r="V8" s="332"/>
    </row>
    <row r="9" spans="1:256" s="120" customFormat="1" ht="20.25" customHeight="1">
      <c r="A9" s="119"/>
      <c r="B9" s="35"/>
      <c r="C9" s="221"/>
      <c r="D9" s="231" t="s">
        <v>91</v>
      </c>
      <c r="E9" s="231" t="s">
        <v>398</v>
      </c>
      <c r="F9" s="1234" t="s">
        <v>91</v>
      </c>
      <c r="G9" s="1235"/>
      <c r="H9" s="232" t="s">
        <v>398</v>
      </c>
      <c r="I9" s="1236" t="s">
        <v>91</v>
      </c>
      <c r="J9" s="1236"/>
      <c r="K9" s="232" t="s">
        <v>398</v>
      </c>
      <c r="L9" s="232" t="s">
        <v>399</v>
      </c>
      <c r="M9" s="203"/>
      <c r="N9" s="203"/>
      <c r="O9" s="203"/>
      <c r="P9" s="203"/>
      <c r="Q9" s="335"/>
      <c r="R9" s="203"/>
      <c r="S9" s="332"/>
      <c r="T9" s="332"/>
      <c r="U9" s="332"/>
      <c r="V9" s="332"/>
    </row>
    <row r="10" spans="1:256" ht="12" customHeight="1">
      <c r="C10" s="240"/>
      <c r="D10" s="330" t="s">
        <v>92</v>
      </c>
      <c r="E10" s="330" t="s">
        <v>48</v>
      </c>
      <c r="F10" s="1237" t="s">
        <v>49</v>
      </c>
      <c r="G10" s="1237"/>
      <c r="H10" s="330" t="s">
        <v>50</v>
      </c>
      <c r="I10" s="1237" t="s">
        <v>67</v>
      </c>
      <c r="J10" s="1237"/>
      <c r="K10" s="330" t="s">
        <v>68</v>
      </c>
      <c r="L10" s="330" t="s">
        <v>182</v>
      </c>
      <c r="M10" s="254"/>
      <c r="N10" s="254"/>
      <c r="O10" s="254"/>
      <c r="P10" s="254"/>
      <c r="Q10" s="230"/>
      <c r="R10" s="254"/>
      <c r="S10" s="331"/>
      <c r="T10" s="331"/>
      <c r="U10" s="331"/>
      <c r="V10" s="331"/>
    </row>
    <row r="11" spans="1:256" s="120" customFormat="1" hidden="1">
      <c r="A11" s="35"/>
      <c r="B11" s="35"/>
      <c r="C11" s="221"/>
      <c r="D11" s="233">
        <v>0</v>
      </c>
      <c r="E11" s="234"/>
      <c r="F11" s="155"/>
      <c r="G11" s="155"/>
      <c r="H11" s="235"/>
      <c r="I11" s="236"/>
      <c r="J11" s="155"/>
      <c r="K11" s="235"/>
      <c r="L11" s="237"/>
      <c r="M11" s="375" t="s">
        <v>500</v>
      </c>
      <c r="N11" s="203"/>
      <c r="O11" s="203"/>
      <c r="P11" s="203" t="s">
        <v>498</v>
      </c>
      <c r="Q11" s="335" t="s">
        <v>499</v>
      </c>
      <c r="R11" s="203" t="s">
        <v>563</v>
      </c>
      <c r="S11" s="332"/>
      <c r="T11" s="332"/>
      <c r="U11" s="332"/>
      <c r="V11" s="332"/>
    </row>
    <row r="12" spans="1:256" s="256" customFormat="1" ht="0.95" customHeight="1">
      <c r="A12" s="84"/>
      <c r="B12" s="1095" t="s">
        <v>403</v>
      </c>
      <c r="C12" s="1228"/>
      <c r="D12" s="1229">
        <v>1</v>
      </c>
      <c r="E12" s="1230" t="s">
        <v>2265</v>
      </c>
      <c r="F12" s="1194"/>
      <c r="G12" s="1181">
        <v>0</v>
      </c>
      <c r="H12" s="333"/>
      <c r="I12" s="241"/>
      <c r="J12" s="370" t="s">
        <v>497</v>
      </c>
      <c r="K12" s="1090"/>
      <c r="L12" s="257"/>
      <c r="M12" s="1101">
        <f>mergeValue(H12)</f>
        <v>0</v>
      </c>
      <c r="N12" s="1100"/>
      <c r="O12" s="1100"/>
      <c r="P12" s="1101" t="str">
        <f>IF(ISERROR(MATCH(Q12,MODesc,0)),"n","y")</f>
        <v>n</v>
      </c>
      <c r="Q12" s="1100" t="s">
        <v>2265</v>
      </c>
      <c r="R12" s="1101" t="str">
        <f>K12&amp;"("&amp;L12&amp;")"</f>
        <v>()</v>
      </c>
      <c r="S12" s="1095"/>
      <c r="T12" s="1095"/>
      <c r="U12" s="239"/>
      <c r="V12" s="1095"/>
      <c r="W12" s="1095"/>
      <c r="X12" s="1095"/>
      <c r="Y12" s="255"/>
      <c r="Z12" s="255"/>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5"/>
      <c r="BW12" s="255"/>
      <c r="BX12" s="255"/>
      <c r="BY12" s="255"/>
      <c r="BZ12" s="255"/>
      <c r="CA12" s="255"/>
      <c r="CB12" s="255"/>
      <c r="CC12" s="255"/>
      <c r="CD12" s="255"/>
      <c r="CE12" s="255"/>
    </row>
    <row r="13" spans="1:256" s="256" customFormat="1" ht="0.95" customHeight="1">
      <c r="A13" s="84"/>
      <c r="B13" s="1095" t="s">
        <v>403</v>
      </c>
      <c r="C13" s="1228"/>
      <c r="D13" s="1229"/>
      <c r="E13" s="1231"/>
      <c r="F13" s="1232"/>
      <c r="G13" s="1229">
        <v>1</v>
      </c>
      <c r="H13" s="1226" t="s">
        <v>940</v>
      </c>
      <c r="I13" s="241"/>
      <c r="J13" s="370" t="s">
        <v>497</v>
      </c>
      <c r="K13" s="1090"/>
      <c r="L13" s="257"/>
      <c r="M13" s="1101" t="str">
        <f>mergeValue(H13)</f>
        <v>Город Волгодонск</v>
      </c>
      <c r="N13" s="1100"/>
      <c r="O13" s="1100"/>
      <c r="P13" s="1100"/>
      <c r="Q13" s="1100"/>
      <c r="R13" s="1101" t="str">
        <f>K13&amp;"("&amp;L13&amp;")"</f>
        <v>()</v>
      </c>
      <c r="S13" s="1095"/>
      <c r="T13" s="1095"/>
      <c r="U13" s="239"/>
      <c r="V13" s="1095"/>
      <c r="W13" s="1095"/>
      <c r="X13" s="1095"/>
      <c r="Y13" s="255"/>
      <c r="Z13" s="255"/>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5"/>
      <c r="BW13" s="255"/>
      <c r="BX13" s="255"/>
      <c r="BY13" s="255"/>
      <c r="BZ13" s="255"/>
      <c r="CA13" s="255"/>
      <c r="CB13" s="255"/>
      <c r="CC13" s="255"/>
      <c r="CD13" s="255"/>
      <c r="CE13" s="255"/>
    </row>
    <row r="14" spans="1:256" s="256" customFormat="1" ht="15" customHeight="1">
      <c r="A14" s="84"/>
      <c r="B14" s="1095" t="s">
        <v>403</v>
      </c>
      <c r="C14" s="1228"/>
      <c r="D14" s="1229"/>
      <c r="E14" s="1231"/>
      <c r="F14" s="1233"/>
      <c r="G14" s="1229"/>
      <c r="H14" s="1227"/>
      <c r="I14" s="1198"/>
      <c r="J14" s="1181">
        <v>1</v>
      </c>
      <c r="K14" s="1193" t="s">
        <v>940</v>
      </c>
      <c r="L14" s="238" t="s">
        <v>941</v>
      </c>
      <c r="M14" s="1101" t="str">
        <f>mergeValue(H14)</f>
        <v>Город Волгодонск</v>
      </c>
      <c r="N14" s="1100"/>
      <c r="O14" s="1100"/>
      <c r="P14" s="1100"/>
      <c r="Q14" s="1100"/>
      <c r="R14" s="1101" t="str">
        <f>K14&amp;" ("&amp;L14&amp;")"</f>
        <v>Город Волгодонск (60712000)</v>
      </c>
      <c r="S14" s="1095"/>
      <c r="T14" s="1095"/>
      <c r="U14" s="239"/>
      <c r="V14" s="1095"/>
      <c r="W14" s="1095"/>
      <c r="X14" s="1095"/>
      <c r="Y14" s="255"/>
      <c r="Z14" s="255"/>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5"/>
      <c r="BW14" s="255"/>
      <c r="BX14" s="255"/>
      <c r="BY14" s="255"/>
      <c r="BZ14" s="255"/>
      <c r="CA14" s="255"/>
      <c r="CB14" s="255"/>
      <c r="CC14" s="255"/>
      <c r="CD14" s="255"/>
      <c r="CE14" s="255"/>
    </row>
    <row r="15" spans="1:256" s="120" customFormat="1" ht="0.95" customHeight="1">
      <c r="A15" s="35"/>
      <c r="B15" s="35" t="s">
        <v>400</v>
      </c>
      <c r="C15" s="221"/>
      <c r="D15" s="241"/>
      <c r="E15" s="195"/>
      <c r="F15" s="243"/>
      <c r="G15" s="243"/>
      <c r="H15" s="243"/>
      <c r="I15" s="243"/>
      <c r="J15" s="243"/>
      <c r="K15" s="243"/>
      <c r="L15" s="244"/>
      <c r="M15" s="375"/>
      <c r="N15" s="203"/>
      <c r="O15" s="203"/>
      <c r="P15" s="203"/>
      <c r="Q15" s="335" t="s">
        <v>18</v>
      </c>
      <c r="R15" s="203"/>
      <c r="S15" s="332"/>
      <c r="T15" s="332"/>
      <c r="U15" s="332"/>
      <c r="V15" s="332"/>
    </row>
    <row r="16" spans="1:256" s="120" customFormat="1" ht="21" customHeight="1">
      <c r="A16" s="119"/>
      <c r="B16" s="35"/>
      <c r="C16" s="223"/>
      <c r="D16" s="245"/>
      <c r="E16" s="245"/>
      <c r="F16" s="245"/>
      <c r="G16" s="245"/>
      <c r="H16" s="245"/>
      <c r="I16" s="245"/>
      <c r="J16" s="245"/>
      <c r="K16" s="245"/>
      <c r="L16" s="245"/>
      <c r="M16" s="203"/>
      <c r="N16" s="203"/>
      <c r="O16" s="203"/>
      <c r="P16" s="203"/>
      <c r="Q16" s="335"/>
      <c r="R16" s="203"/>
      <c r="S16" s="332"/>
      <c r="T16" s="332"/>
      <c r="U16" s="332"/>
      <c r="V16" s="332"/>
    </row>
    <row r="17" spans="1:22" s="120" customFormat="1">
      <c r="A17" s="119"/>
      <c r="B17" s="35"/>
      <c r="C17" s="223"/>
      <c r="D17" s="35"/>
      <c r="E17" s="35"/>
      <c r="F17" s="35"/>
      <c r="G17" s="35"/>
      <c r="H17" s="35"/>
      <c r="I17" s="35"/>
      <c r="J17" s="35"/>
      <c r="K17" s="35"/>
      <c r="L17" s="35"/>
      <c r="M17" s="203"/>
      <c r="N17" s="203"/>
      <c r="O17" s="203"/>
      <c r="P17" s="203"/>
      <c r="Q17" s="335"/>
      <c r="R17" s="203"/>
      <c r="S17" s="332"/>
      <c r="T17" s="332"/>
      <c r="U17" s="332"/>
      <c r="V17" s="332"/>
    </row>
    <row r="18" spans="1:22" s="120" customFormat="1" ht="0.75" customHeight="1">
      <c r="A18" s="119"/>
      <c r="B18" s="35"/>
      <c r="C18" s="223"/>
      <c r="D18" s="35"/>
      <c r="E18" s="35"/>
      <c r="F18" s="35"/>
      <c r="G18" s="35"/>
      <c r="H18" s="35"/>
      <c r="I18" s="35"/>
      <c r="J18" s="35"/>
      <c r="K18" s="35"/>
      <c r="L18" s="35"/>
      <c r="M18" s="203"/>
      <c r="N18" s="203"/>
      <c r="O18" s="203"/>
      <c r="P18" s="203"/>
      <c r="Q18" s="335"/>
      <c r="R18" s="203"/>
      <c r="S18" s="332"/>
      <c r="T18" s="332"/>
      <c r="U18" s="332"/>
      <c r="V18" s="332"/>
    </row>
    <row r="19" spans="1:22" s="247" customFormat="1" ht="10.5">
      <c r="A19" s="246"/>
      <c r="C19" s="248"/>
      <c r="D19" s="249"/>
      <c r="E19" s="249"/>
      <c r="M19" s="203"/>
      <c r="N19" s="203"/>
      <c r="O19" s="203"/>
      <c r="P19" s="203"/>
      <c r="Q19" s="335"/>
      <c r="R19" s="203"/>
      <c r="S19" s="332"/>
      <c r="T19" s="332"/>
      <c r="U19" s="332"/>
      <c r="V19" s="332"/>
    </row>
    <row r="20" spans="1:22" s="247" customFormat="1" ht="10.5">
      <c r="A20" s="246"/>
      <c r="C20" s="248"/>
      <c r="D20" s="249"/>
      <c r="E20" s="249"/>
      <c r="M20" s="203"/>
      <c r="N20" s="203"/>
      <c r="O20" s="203"/>
      <c r="P20" s="203"/>
      <c r="Q20" s="335"/>
      <c r="R20" s="203"/>
      <c r="S20" s="332"/>
      <c r="T20" s="332"/>
      <c r="U20" s="332"/>
      <c r="V20" s="332"/>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329</v>
      </c>
    </row>
    <row r="2" spans="1:2">
      <c r="A2" s="1196">
        <v>4213775</v>
      </c>
      <c r="B2" s="1196" t="s">
        <v>582</v>
      </c>
    </row>
    <row r="3" spans="1:2">
      <c r="A3" s="1196">
        <v>4213784</v>
      </c>
      <c r="B3" s="1196" t="s">
        <v>675</v>
      </c>
    </row>
    <row r="4" spans="1:2">
      <c r="A4" s="1196">
        <v>4213781</v>
      </c>
      <c r="B4" s="1196" t="s">
        <v>674</v>
      </c>
    </row>
    <row r="5" spans="1:2">
      <c r="A5" s="1196">
        <v>4213776</v>
      </c>
      <c r="B5" s="1196" t="s">
        <v>583</v>
      </c>
    </row>
    <row r="6" spans="1:2">
      <c r="A6" s="1196">
        <v>4213777</v>
      </c>
      <c r="B6" s="1196" t="s">
        <v>584</v>
      </c>
    </row>
    <row r="7" spans="1:2">
      <c r="A7" s="1196">
        <v>4213778</v>
      </c>
      <c r="B7" s="1196" t="s">
        <v>585</v>
      </c>
    </row>
    <row r="8" spans="1:2">
      <c r="A8" s="1196">
        <v>4213780</v>
      </c>
      <c r="B8" s="1196" t="s">
        <v>586</v>
      </c>
    </row>
    <row r="9" spans="1:2">
      <c r="A9" s="1196">
        <v>4213779</v>
      </c>
      <c r="B9" s="1196" t="s">
        <v>589</v>
      </c>
    </row>
    <row r="10" spans="1:2">
      <c r="A10" s="1196">
        <v>4213783</v>
      </c>
      <c r="B10" s="1196" t="s">
        <v>588</v>
      </c>
    </row>
    <row r="11" spans="1:2">
      <c r="A11" s="1196">
        <v>4213782</v>
      </c>
      <c r="B11" s="1196"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330</v>
      </c>
    </row>
    <row r="2" spans="1:2">
      <c r="A2" s="1196">
        <v>4190064</v>
      </c>
      <c r="B2" s="1196" t="s">
        <v>1658</v>
      </c>
    </row>
    <row r="3" spans="1:2">
      <c r="A3" s="1196">
        <v>4190065</v>
      </c>
      <c r="B3" s="1196" t="s">
        <v>1659</v>
      </c>
    </row>
    <row r="4" spans="1:2">
      <c r="A4" s="1196">
        <v>4190066</v>
      </c>
      <c r="B4" s="1196" t="s">
        <v>1660</v>
      </c>
    </row>
    <row r="5" spans="1:2">
      <c r="A5" s="1196">
        <v>4190067</v>
      </c>
      <c r="B5" s="1196" t="s">
        <v>1661</v>
      </c>
    </row>
    <row r="6" spans="1:2">
      <c r="A6" s="1196">
        <v>4190068</v>
      </c>
      <c r="B6" s="1196" t="s">
        <v>1662</v>
      </c>
    </row>
    <row r="7" spans="1:2">
      <c r="A7" s="1196">
        <v>4190069</v>
      </c>
      <c r="B7" s="1196" t="s">
        <v>1663</v>
      </c>
    </row>
    <row r="8" spans="1:2">
      <c r="A8" s="1196">
        <v>4190070</v>
      </c>
      <c r="B8" s="1196" t="s">
        <v>1664</v>
      </c>
    </row>
    <row r="9" spans="1:2">
      <c r="A9" s="1196">
        <v>4190071</v>
      </c>
      <c r="B9" s="1196" t="s">
        <v>1665</v>
      </c>
    </row>
    <row r="10" spans="1:2">
      <c r="A10" s="1196">
        <v>4190072</v>
      </c>
      <c r="B10" s="1196" t="s">
        <v>1666</v>
      </c>
    </row>
    <row r="11" spans="1:2">
      <c r="A11" s="1196">
        <v>4190073</v>
      </c>
      <c r="B11" s="1196" t="s">
        <v>1667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G21" sqref="G21:G25"/>
    </sheetView>
  </sheetViews>
  <sheetFormatPr defaultRowHeight="11.25"/>
  <cols>
    <col min="1" max="2" width="3.7109375" style="201"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7"/>
    </row>
    <row r="2" spans="1:24" ht="11.25" hidden="1" customHeight="1"/>
    <row r="3" spans="1:24" ht="11.25" hidden="1" customHeight="1"/>
    <row r="4" spans="1:24" ht="3" customHeight="1"/>
    <row r="5" spans="1:24" s="114" customFormat="1" ht="29.1" customHeight="1">
      <c r="A5" s="202"/>
      <c r="B5" s="202"/>
      <c r="D5" s="1238" t="s">
        <v>627</v>
      </c>
      <c r="E5" s="1239"/>
      <c r="F5" s="1239"/>
      <c r="G5" s="1239"/>
      <c r="H5" s="1239"/>
      <c r="I5" s="1239"/>
      <c r="J5" s="1240"/>
      <c r="K5" s="407"/>
      <c r="L5" s="169"/>
      <c r="M5" s="169"/>
      <c r="N5" s="169"/>
      <c r="O5" s="169"/>
      <c r="P5" s="169"/>
      <c r="Q5" s="169"/>
      <c r="R5" s="169"/>
      <c r="S5" s="536"/>
      <c r="T5" s="536"/>
      <c r="U5" s="536"/>
      <c r="V5" s="536"/>
      <c r="W5" s="169"/>
    </row>
    <row r="6" spans="1:24" s="437" customFormat="1" ht="3" customHeight="1">
      <c r="A6" s="291"/>
      <c r="B6" s="291"/>
      <c r="D6" s="1270"/>
      <c r="E6" s="1271"/>
      <c r="F6" s="1271"/>
      <c r="G6" s="1271"/>
      <c r="H6" s="1271"/>
      <c r="I6" s="1271"/>
      <c r="J6" s="1272"/>
      <c r="S6" s="613"/>
      <c r="T6" s="613"/>
      <c r="U6" s="613"/>
      <c r="V6" s="613"/>
    </row>
    <row r="7" spans="1:24" s="437" customFormat="1" ht="5.25" hidden="1" customHeight="1">
      <c r="A7" s="291"/>
      <c r="B7" s="291"/>
      <c r="E7" s="1273"/>
      <c r="F7" s="1273"/>
      <c r="G7" s="1262"/>
      <c r="H7" s="1262"/>
      <c r="I7" s="1262"/>
      <c r="J7" s="1262"/>
      <c r="S7" s="613"/>
      <c r="T7" s="613"/>
      <c r="U7" s="613"/>
      <c r="V7" s="613"/>
    </row>
    <row r="8" spans="1:24" s="437" customFormat="1" ht="5.25" hidden="1" customHeight="1">
      <c r="A8" s="291"/>
      <c r="B8" s="291"/>
      <c r="E8" s="1273"/>
      <c r="F8" s="1273"/>
      <c r="G8" s="1262"/>
      <c r="H8" s="1262"/>
      <c r="I8" s="1262"/>
      <c r="J8" s="1262"/>
      <c r="S8" s="613"/>
      <c r="T8" s="613"/>
      <c r="U8" s="613"/>
      <c r="V8" s="613"/>
    </row>
    <row r="9" spans="1:24" s="437" customFormat="1" ht="5.25" hidden="1" customHeight="1">
      <c r="A9" s="291"/>
      <c r="B9" s="291"/>
      <c r="E9" s="1273"/>
      <c r="F9" s="1273"/>
      <c r="G9" s="1262"/>
      <c r="H9" s="1262"/>
      <c r="I9" s="1262"/>
      <c r="J9" s="1262"/>
      <c r="S9" s="613"/>
      <c r="T9" s="613"/>
      <c r="U9" s="613"/>
      <c r="V9" s="613"/>
    </row>
    <row r="10" spans="1:24" s="613" customFormat="1" ht="5.25" hidden="1">
      <c r="A10" s="291"/>
      <c r="B10" s="291"/>
      <c r="E10" s="1274"/>
      <c r="F10" s="1274"/>
      <c r="G10" s="787"/>
      <c r="H10" s="433"/>
      <c r="I10" s="745"/>
      <c r="J10" s="745"/>
    </row>
    <row r="11" spans="1:24" s="152" customFormat="1" ht="18.75" hidden="1" customHeight="1">
      <c r="A11" s="291"/>
      <c r="B11" s="291"/>
      <c r="D11" s="145"/>
      <c r="E11" s="1275" t="s">
        <v>634</v>
      </c>
      <c r="F11" s="1275"/>
      <c r="G11" s="1199" t="s">
        <v>84</v>
      </c>
      <c r="H11" s="435"/>
      <c r="I11" s="159"/>
      <c r="J11" s="145"/>
      <c r="K11" s="146"/>
      <c r="L11" s="145"/>
      <c r="M11" s="145"/>
      <c r="N11" s="146"/>
      <c r="O11" s="146"/>
      <c r="P11" s="145"/>
      <c r="Q11" s="145"/>
      <c r="R11" s="146"/>
      <c r="S11" s="522"/>
      <c r="T11" s="521"/>
      <c r="U11" s="521"/>
      <c r="V11" s="522"/>
    </row>
    <row r="12" spans="1:24" s="437" customFormat="1" ht="18.75" hidden="1">
      <c r="A12" s="291"/>
      <c r="B12" s="291"/>
      <c r="E12" s="1275" t="s">
        <v>635</v>
      </c>
      <c r="F12" s="1275"/>
      <c r="G12" s="1199" t="s">
        <v>84</v>
      </c>
      <c r="H12" s="435"/>
      <c r="I12" s="433"/>
      <c r="J12" s="436"/>
      <c r="K12" s="432"/>
      <c r="L12" s="432"/>
      <c r="M12" s="432"/>
      <c r="N12" s="431"/>
      <c r="O12" s="432"/>
      <c r="P12" s="432"/>
      <c r="Q12" s="432"/>
      <c r="R12" s="431"/>
      <c r="S12" s="612"/>
      <c r="T12" s="612"/>
      <c r="U12" s="612"/>
      <c r="V12" s="611"/>
    </row>
    <row r="13" spans="1:24" s="437" customFormat="1" ht="5.25" hidden="1" customHeight="1">
      <c r="A13" s="291"/>
      <c r="B13" s="291"/>
      <c r="E13" s="1269"/>
      <c r="F13" s="1269"/>
      <c r="G13" s="434"/>
      <c r="H13" s="433"/>
      <c r="I13" s="432"/>
      <c r="J13" s="432"/>
      <c r="K13" s="432"/>
      <c r="L13" s="432"/>
      <c r="M13" s="432"/>
      <c r="N13" s="431"/>
      <c r="O13" s="432"/>
      <c r="P13" s="432"/>
      <c r="Q13" s="432"/>
      <c r="R13" s="431"/>
      <c r="S13" s="612"/>
      <c r="T13" s="612"/>
      <c r="U13" s="612"/>
      <c r="V13" s="611"/>
    </row>
    <row r="14" spans="1:24" s="437" customFormat="1" ht="5.25" hidden="1" customHeight="1">
      <c r="A14" s="291"/>
      <c r="B14" s="291"/>
      <c r="S14" s="613"/>
      <c r="T14" s="613"/>
      <c r="U14" s="613"/>
      <c r="V14" s="613"/>
    </row>
    <row r="15" spans="1:24" s="430" customFormat="1" ht="5.25" hidden="1" customHeight="1">
      <c r="A15" s="439"/>
      <c r="B15" s="439"/>
      <c r="S15" s="610"/>
      <c r="T15" s="610"/>
      <c r="U15" s="610"/>
      <c r="V15" s="610"/>
    </row>
    <row r="16" spans="1:24" s="114" customFormat="1" ht="3" customHeight="1">
      <c r="A16" s="202"/>
      <c r="B16" s="202"/>
      <c r="D16" s="292"/>
      <c r="E16" s="292"/>
      <c r="F16" s="292"/>
      <c r="G16" s="292"/>
      <c r="H16" s="292"/>
      <c r="I16" s="292"/>
      <c r="J16" s="292"/>
      <c r="K16" s="292"/>
      <c r="L16" s="292"/>
      <c r="M16" s="292"/>
      <c r="N16" s="292"/>
      <c r="O16" s="292"/>
      <c r="P16" s="292"/>
      <c r="Q16" s="292"/>
      <c r="R16" s="292"/>
      <c r="S16" s="292"/>
      <c r="T16" s="292"/>
      <c r="U16" s="292"/>
      <c r="V16" s="292"/>
      <c r="W16" s="292"/>
      <c r="X16" s="147"/>
    </row>
    <row r="17" spans="1:24" ht="27" customHeight="1">
      <c r="D17" s="1263" t="s">
        <v>91</v>
      </c>
      <c r="E17" s="1263" t="s">
        <v>296</v>
      </c>
      <c r="F17" s="1263" t="s">
        <v>79</v>
      </c>
      <c r="G17" s="1263" t="s">
        <v>436</v>
      </c>
      <c r="H17" s="1263" t="s">
        <v>91</v>
      </c>
      <c r="I17" s="1263"/>
      <c r="J17" s="1263" t="s">
        <v>19</v>
      </c>
      <c r="K17" s="1265" t="s">
        <v>462</v>
      </c>
      <c r="L17" s="1265"/>
      <c r="M17" s="1265"/>
      <c r="N17" s="1265"/>
      <c r="O17" s="1265" t="s">
        <v>625</v>
      </c>
      <c r="P17" s="1265"/>
      <c r="Q17" s="1265"/>
      <c r="R17" s="1265"/>
      <c r="S17" s="1265" t="s">
        <v>626</v>
      </c>
      <c r="T17" s="1265"/>
      <c r="U17" s="1265"/>
      <c r="V17" s="1265"/>
      <c r="W17" s="1263" t="s">
        <v>243</v>
      </c>
    </row>
    <row r="18" spans="1:24" ht="30.75" customHeight="1">
      <c r="D18" s="1263"/>
      <c r="E18" s="1263"/>
      <c r="F18" s="1263"/>
      <c r="G18" s="1263"/>
      <c r="H18" s="1263"/>
      <c r="I18" s="1263"/>
      <c r="J18" s="1263"/>
      <c r="K18" s="109" t="s">
        <v>299</v>
      </c>
      <c r="L18" s="1263" t="s">
        <v>91</v>
      </c>
      <c r="M18" s="1263"/>
      <c r="N18" s="109" t="s">
        <v>229</v>
      </c>
      <c r="O18" s="109" t="s">
        <v>299</v>
      </c>
      <c r="P18" s="1263" t="s">
        <v>91</v>
      </c>
      <c r="Q18" s="1263"/>
      <c r="R18" s="109" t="s">
        <v>229</v>
      </c>
      <c r="S18" s="509" t="s">
        <v>299</v>
      </c>
      <c r="T18" s="1263" t="s">
        <v>91</v>
      </c>
      <c r="U18" s="1263"/>
      <c r="V18" s="509" t="s">
        <v>398</v>
      </c>
      <c r="W18" s="1263"/>
    </row>
    <row r="19" spans="1:24" s="381" customFormat="1" ht="12" customHeight="1">
      <c r="A19" s="380"/>
      <c r="B19" s="380"/>
      <c r="D19" s="39" t="s">
        <v>92</v>
      </c>
      <c r="E19" s="39" t="s">
        <v>48</v>
      </c>
      <c r="F19" s="39" t="s">
        <v>49</v>
      </c>
      <c r="G19" s="39" t="s">
        <v>50</v>
      </c>
      <c r="H19" s="1264" t="s">
        <v>67</v>
      </c>
      <c r="I19" s="1264"/>
      <c r="J19" s="39" t="s">
        <v>68</v>
      </c>
      <c r="K19" s="39" t="s">
        <v>182</v>
      </c>
      <c r="L19" s="1264" t="s">
        <v>183</v>
      </c>
      <c r="M19" s="1264"/>
      <c r="N19" s="39" t="s">
        <v>207</v>
      </c>
      <c r="O19" s="39" t="s">
        <v>208</v>
      </c>
      <c r="P19" s="1264" t="s">
        <v>209</v>
      </c>
      <c r="Q19" s="1264"/>
      <c r="R19" s="39" t="s">
        <v>210</v>
      </c>
      <c r="S19" s="494" t="s">
        <v>209</v>
      </c>
      <c r="T19" s="1264" t="s">
        <v>210</v>
      </c>
      <c r="U19" s="1264"/>
      <c r="V19" s="494" t="s">
        <v>211</v>
      </c>
      <c r="W19" s="39" t="s">
        <v>212</v>
      </c>
    </row>
    <row r="20" spans="1:24" ht="14.25" hidden="1" customHeight="1">
      <c r="C20" s="289"/>
      <c r="D20" s="326">
        <v>0</v>
      </c>
      <c r="E20" s="376"/>
      <c r="F20" s="376"/>
      <c r="G20" s="115"/>
      <c r="H20" s="377"/>
      <c r="I20" s="377"/>
      <c r="J20" s="212"/>
      <c r="K20" s="115"/>
      <c r="L20" s="212"/>
      <c r="M20" s="212"/>
      <c r="N20" s="378"/>
      <c r="O20" s="115"/>
      <c r="P20" s="212"/>
      <c r="Q20" s="212"/>
      <c r="R20" s="379"/>
      <c r="S20" s="511"/>
      <c r="T20" s="560"/>
      <c r="U20" s="560"/>
      <c r="V20" s="597"/>
      <c r="W20" s="115"/>
      <c r="X20" s="168"/>
    </row>
    <row r="21" spans="1:24" s="1180" customFormat="1" ht="17.100000000000001" customHeight="1">
      <c r="A21" s="710">
        <v>6</v>
      </c>
      <c r="C21" s="289"/>
      <c r="D21" s="1250">
        <v>1</v>
      </c>
      <c r="E21" s="1251" t="s">
        <v>585</v>
      </c>
      <c r="F21" s="1255" t="s">
        <v>1662</v>
      </c>
      <c r="G21" s="1258" t="s">
        <v>84</v>
      </c>
      <c r="H21" s="1250"/>
      <c r="I21" s="1250">
        <v>1</v>
      </c>
      <c r="J21" s="1266" t="s">
        <v>2266</v>
      </c>
      <c r="K21" s="1246" t="s">
        <v>84</v>
      </c>
      <c r="L21" s="1244"/>
      <c r="M21" s="1244" t="s">
        <v>92</v>
      </c>
      <c r="N21" s="1249"/>
      <c r="O21" s="1246" t="s">
        <v>84</v>
      </c>
      <c r="P21" s="1244"/>
      <c r="Q21" s="1244" t="s">
        <v>92</v>
      </c>
      <c r="R21" s="1245"/>
      <c r="S21" s="1246" t="s">
        <v>84</v>
      </c>
      <c r="T21" s="1033"/>
      <c r="U21" s="1033" t="s">
        <v>92</v>
      </c>
      <c r="V21" s="1200"/>
      <c r="W21" s="287"/>
    </row>
    <row r="22" spans="1:24" s="1180" customFormat="1" ht="17.100000000000001" customHeight="1">
      <c r="A22" s="710"/>
      <c r="C22" s="709"/>
      <c r="D22" s="1250"/>
      <c r="E22" s="1252"/>
      <c r="F22" s="1256"/>
      <c r="G22" s="1258"/>
      <c r="H22" s="1250"/>
      <c r="I22" s="1250"/>
      <c r="J22" s="1267"/>
      <c r="K22" s="1246"/>
      <c r="L22" s="1244"/>
      <c r="M22" s="1244"/>
      <c r="N22" s="1249"/>
      <c r="O22" s="1246"/>
      <c r="P22" s="1244"/>
      <c r="Q22" s="1244"/>
      <c r="R22" s="1245"/>
      <c r="S22" s="1246"/>
      <c r="T22" s="1035"/>
      <c r="U22" s="706"/>
      <c r="V22" s="707"/>
      <c r="W22" s="708"/>
    </row>
    <row r="23" spans="1:24" s="1180" customFormat="1" ht="17.100000000000001" customHeight="1">
      <c r="A23" s="710"/>
      <c r="C23" s="709"/>
      <c r="D23" s="1248"/>
      <c r="E23" s="1253"/>
      <c r="F23" s="1256"/>
      <c r="G23" s="1247"/>
      <c r="H23" s="1248"/>
      <c r="I23" s="1248"/>
      <c r="J23" s="1267"/>
      <c r="K23" s="1247"/>
      <c r="L23" s="1248"/>
      <c r="M23" s="1248"/>
      <c r="N23" s="1245"/>
      <c r="O23" s="1247"/>
      <c r="P23" s="1189"/>
      <c r="Q23" s="706"/>
      <c r="R23" s="707"/>
      <c r="S23" s="703"/>
      <c r="T23" s="703"/>
      <c r="U23" s="703"/>
      <c r="V23" s="703"/>
      <c r="W23" s="708"/>
    </row>
    <row r="24" spans="1:24" s="1180" customFormat="1" ht="15" customHeight="1">
      <c r="A24" s="710"/>
      <c r="C24" s="709"/>
      <c r="D24" s="1248"/>
      <c r="E24" s="1253"/>
      <c r="F24" s="1256"/>
      <c r="G24" s="1247"/>
      <c r="H24" s="1248"/>
      <c r="I24" s="1248"/>
      <c r="J24" s="1268"/>
      <c r="K24" s="1247"/>
      <c r="L24" s="706"/>
      <c r="M24" s="707"/>
      <c r="N24" s="707"/>
      <c r="O24" s="707"/>
      <c r="P24" s="707"/>
      <c r="Q24" s="707"/>
      <c r="R24" s="707"/>
      <c r="S24" s="703"/>
      <c r="T24" s="703"/>
      <c r="U24" s="703"/>
      <c r="V24" s="703"/>
      <c r="W24" s="708"/>
    </row>
    <row r="25" spans="1:24" s="1180" customFormat="1" ht="15" customHeight="1">
      <c r="A25" s="710"/>
      <c r="C25" s="709"/>
      <c r="D25" s="1248"/>
      <c r="E25" s="1254"/>
      <c r="F25" s="1257"/>
      <c r="G25" s="1247"/>
      <c r="H25" s="706"/>
      <c r="I25" s="707"/>
      <c r="J25" s="707"/>
      <c r="K25" s="707"/>
      <c r="L25" s="707"/>
      <c r="M25" s="707"/>
      <c r="N25" s="707"/>
      <c r="O25" s="707"/>
      <c r="P25" s="707"/>
      <c r="Q25" s="707"/>
      <c r="R25" s="707"/>
      <c r="S25" s="703"/>
      <c r="T25" s="703"/>
      <c r="U25" s="703"/>
      <c r="V25" s="703"/>
      <c r="W25" s="708"/>
    </row>
    <row r="26" spans="1:24" ht="17.100000000000001" customHeight="1">
      <c r="D26" s="111"/>
      <c r="E26" s="707"/>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9" t="s">
        <v>644</v>
      </c>
      <c r="F32" s="1259"/>
      <c r="G32" s="1259"/>
      <c r="H32" s="1259"/>
      <c r="I32" s="1259"/>
      <c r="J32" s="1259"/>
      <c r="K32" s="1259"/>
      <c r="L32" s="1259"/>
      <c r="M32" s="1259"/>
      <c r="N32" s="1259"/>
      <c r="O32" s="1259"/>
      <c r="P32" s="1259"/>
      <c r="Q32" s="1259"/>
      <c r="R32" s="1259"/>
      <c r="S32" s="1259"/>
      <c r="T32" s="1259"/>
      <c r="U32" s="1259"/>
      <c r="V32" s="1259"/>
      <c r="W32" s="1259"/>
    </row>
    <row r="33" spans="5:23" ht="36.950000000000003" customHeight="1">
      <c r="E33" s="1260" t="s">
        <v>646</v>
      </c>
      <c r="F33" s="1261"/>
      <c r="G33" s="1261"/>
      <c r="H33" s="1261"/>
      <c r="I33" s="1261"/>
      <c r="J33" s="1261"/>
      <c r="K33" s="1261"/>
      <c r="L33" s="1261"/>
      <c r="M33" s="1261"/>
      <c r="N33" s="1261"/>
      <c r="O33" s="1261"/>
      <c r="P33" s="1261"/>
      <c r="Q33" s="1261"/>
      <c r="R33" s="1261"/>
      <c r="S33" s="1261"/>
      <c r="T33" s="1261"/>
      <c r="U33" s="1261"/>
      <c r="V33" s="1261"/>
      <c r="W33" s="1261"/>
    </row>
    <row r="34" spans="5:23" ht="17.100000000000001" customHeight="1">
      <c r="E34" s="1260" t="s">
        <v>647</v>
      </c>
      <c r="F34" s="1261"/>
      <c r="G34" s="1261"/>
      <c r="H34" s="1261"/>
      <c r="I34" s="1261"/>
      <c r="J34" s="1261"/>
      <c r="K34" s="1261"/>
      <c r="L34" s="1261"/>
      <c r="M34" s="1261"/>
      <c r="N34" s="1261"/>
      <c r="O34" s="1261"/>
      <c r="P34" s="1261"/>
      <c r="Q34" s="1261"/>
      <c r="R34" s="1261"/>
      <c r="S34" s="1261"/>
      <c r="T34" s="1261"/>
      <c r="U34" s="1261"/>
      <c r="V34" s="1261"/>
      <c r="W34" s="1261"/>
    </row>
    <row r="35" spans="5:23" ht="27" customHeight="1">
      <c r="E35" s="1260" t="s">
        <v>648</v>
      </c>
      <c r="F35" s="1261"/>
      <c r="G35" s="1261"/>
      <c r="H35" s="1261"/>
      <c r="I35" s="1261"/>
      <c r="J35" s="1261"/>
      <c r="K35" s="1261"/>
      <c r="L35" s="1261"/>
      <c r="M35" s="1261"/>
      <c r="N35" s="1261"/>
      <c r="O35" s="1261"/>
      <c r="P35" s="1261"/>
      <c r="Q35" s="1261"/>
      <c r="R35" s="1261"/>
      <c r="S35" s="1261"/>
      <c r="T35" s="1261"/>
      <c r="U35" s="1261"/>
      <c r="V35" s="1261"/>
      <c r="W35" s="1261"/>
    </row>
    <row r="36" spans="5:23" ht="17.100000000000001" customHeight="1">
      <c r="E36" s="1260" t="s">
        <v>649</v>
      </c>
      <c r="F36" s="1261"/>
      <c r="G36" s="1261"/>
      <c r="H36" s="1261"/>
      <c r="I36" s="1261"/>
      <c r="J36" s="1261"/>
      <c r="K36" s="1261"/>
      <c r="L36" s="1261"/>
      <c r="M36" s="1261"/>
      <c r="N36" s="1261"/>
      <c r="O36" s="1261"/>
      <c r="P36" s="1261"/>
      <c r="Q36" s="1261"/>
      <c r="R36" s="1261"/>
      <c r="S36" s="1261"/>
      <c r="T36" s="1261"/>
      <c r="U36" s="1261"/>
      <c r="V36" s="1261"/>
      <c r="W36" s="1261"/>
    </row>
    <row r="37" spans="5:23" ht="15" customHeight="1">
      <c r="E37" s="744"/>
      <c r="F37" s="209"/>
      <c r="G37" s="209"/>
      <c r="H37" s="209"/>
      <c r="I37" s="209"/>
      <c r="J37" s="209"/>
      <c r="K37" s="209"/>
      <c r="L37" s="209"/>
      <c r="M37" s="209"/>
      <c r="N37" s="209"/>
      <c r="O37" s="209"/>
      <c r="P37" s="209"/>
      <c r="Q37" s="209"/>
      <c r="R37" s="209"/>
      <c r="S37" s="209"/>
      <c r="T37" s="209"/>
      <c r="U37" s="209"/>
      <c r="V37" s="209"/>
      <c r="W37" s="209"/>
    </row>
    <row r="38" spans="5:23" ht="15" customHeight="1">
      <c r="E38" s="1259" t="s">
        <v>645</v>
      </c>
      <c r="F38" s="1259"/>
      <c r="G38" s="1259"/>
      <c r="H38" s="1259"/>
      <c r="I38" s="1259"/>
      <c r="J38" s="1259"/>
      <c r="K38" s="1259"/>
      <c r="L38" s="1259"/>
      <c r="M38" s="1259"/>
      <c r="N38" s="1259"/>
      <c r="O38" s="1259"/>
      <c r="P38" s="1259"/>
      <c r="Q38" s="1259"/>
      <c r="R38" s="1259"/>
      <c r="S38" s="1259"/>
      <c r="T38" s="1259"/>
      <c r="U38" s="1259"/>
      <c r="V38" s="1259"/>
      <c r="W38" s="1259"/>
    </row>
    <row r="39" spans="5:23" ht="17.100000000000001" customHeight="1">
      <c r="E39" s="1260" t="s">
        <v>650</v>
      </c>
      <c r="F39" s="1261"/>
      <c r="G39" s="1261"/>
      <c r="H39" s="1261"/>
      <c r="I39" s="1261"/>
      <c r="J39" s="1261"/>
      <c r="K39" s="1261"/>
      <c r="L39" s="1261"/>
      <c r="M39" s="1261"/>
      <c r="N39" s="1261"/>
      <c r="O39" s="1261"/>
      <c r="P39" s="1261"/>
      <c r="Q39" s="1261"/>
      <c r="R39" s="1261"/>
      <c r="S39" s="1261"/>
      <c r="T39" s="1261"/>
      <c r="U39" s="1261"/>
      <c r="V39" s="1261"/>
      <c r="W39" s="1261"/>
    </row>
    <row r="40" spans="5:23" ht="17.100000000000001" customHeight="1">
      <c r="E40" s="1260" t="s">
        <v>651</v>
      </c>
      <c r="F40" s="1261"/>
      <c r="G40" s="1261"/>
      <c r="H40" s="1261"/>
      <c r="I40" s="1261"/>
      <c r="J40" s="1261"/>
      <c r="K40" s="1261"/>
      <c r="L40" s="1261"/>
      <c r="M40" s="1261"/>
      <c r="N40" s="1261"/>
      <c r="O40" s="1261"/>
      <c r="P40" s="1261"/>
      <c r="Q40" s="1261"/>
      <c r="R40" s="1261"/>
      <c r="S40" s="1261"/>
      <c r="T40" s="1261"/>
      <c r="U40" s="1261"/>
      <c r="V40" s="1261"/>
      <c r="W40" s="1261"/>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TSH_REESTR_ORG">
    <tabColor indexed="47"/>
  </sheetPr>
  <dimension ref="A1:J16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1657</v>
      </c>
      <c r="B1" s="5" t="s">
        <v>1674</v>
      </c>
      <c r="C1" s="5" t="s">
        <v>1675</v>
      </c>
      <c r="D1" s="5" t="s">
        <v>1676</v>
      </c>
      <c r="E1" s="5" t="s">
        <v>1677</v>
      </c>
      <c r="F1" s="5" t="s">
        <v>1678</v>
      </c>
      <c r="G1" s="5" t="s">
        <v>1679</v>
      </c>
      <c r="H1" s="5" t="s">
        <v>1680</v>
      </c>
      <c r="I1" s="5" t="s">
        <v>1681</v>
      </c>
    </row>
    <row r="2" spans="1:10">
      <c r="A2" s="5">
        <v>1</v>
      </c>
      <c r="B2" s="5" t="s">
        <v>1682</v>
      </c>
      <c r="C2" s="5" t="s">
        <v>149</v>
      </c>
      <c r="D2" s="5" t="s">
        <v>1683</v>
      </c>
      <c r="E2" s="5" t="s">
        <v>1684</v>
      </c>
      <c r="F2" s="5" t="s">
        <v>1685</v>
      </c>
      <c r="G2" s="5" t="s">
        <v>1686</v>
      </c>
      <c r="J2" s="5" t="s">
        <v>2256</v>
      </c>
    </row>
    <row r="3" spans="1:10">
      <c r="A3" s="5">
        <v>2</v>
      </c>
      <c r="B3" s="5" t="s">
        <v>1682</v>
      </c>
      <c r="C3" s="5" t="s">
        <v>149</v>
      </c>
      <c r="D3" s="5" t="s">
        <v>1687</v>
      </c>
      <c r="E3" s="5" t="s">
        <v>1688</v>
      </c>
      <c r="F3" s="5" t="s">
        <v>1689</v>
      </c>
      <c r="G3" s="5" t="s">
        <v>1690</v>
      </c>
      <c r="J3" s="5" t="s">
        <v>2256</v>
      </c>
    </row>
    <row r="4" spans="1:10">
      <c r="A4" s="5">
        <v>3</v>
      </c>
      <c r="B4" s="5" t="s">
        <v>1682</v>
      </c>
      <c r="C4" s="5" t="s">
        <v>149</v>
      </c>
      <c r="D4" s="5" t="s">
        <v>1691</v>
      </c>
      <c r="E4" s="5" t="s">
        <v>1692</v>
      </c>
      <c r="F4" s="5" t="s">
        <v>1693</v>
      </c>
      <c r="G4" s="5" t="s">
        <v>1694</v>
      </c>
      <c r="J4" s="5" t="s">
        <v>2256</v>
      </c>
    </row>
    <row r="5" spans="1:10">
      <c r="A5" s="5">
        <v>4</v>
      </c>
      <c r="B5" s="5" t="s">
        <v>1682</v>
      </c>
      <c r="C5" s="5" t="s">
        <v>149</v>
      </c>
      <c r="D5" s="5" t="s">
        <v>1695</v>
      </c>
      <c r="E5" s="5" t="s">
        <v>1696</v>
      </c>
      <c r="F5" s="5" t="s">
        <v>1697</v>
      </c>
      <c r="G5" s="5" t="s">
        <v>1698</v>
      </c>
      <c r="J5" s="5" t="s">
        <v>2256</v>
      </c>
    </row>
    <row r="6" spans="1:10">
      <c r="A6" s="5">
        <v>5</v>
      </c>
      <c r="B6" s="5" t="s">
        <v>1682</v>
      </c>
      <c r="C6" s="5" t="s">
        <v>149</v>
      </c>
      <c r="D6" s="5" t="s">
        <v>1699</v>
      </c>
      <c r="E6" s="5" t="s">
        <v>1700</v>
      </c>
      <c r="F6" s="5" t="s">
        <v>1701</v>
      </c>
      <c r="G6" s="5" t="s">
        <v>1702</v>
      </c>
      <c r="H6" s="5" t="s">
        <v>1703</v>
      </c>
      <c r="J6" s="5" t="s">
        <v>2256</v>
      </c>
    </row>
    <row r="7" spans="1:10">
      <c r="A7" s="5">
        <v>6</v>
      </c>
      <c r="B7" s="5" t="s">
        <v>1682</v>
      </c>
      <c r="C7" s="5" t="s">
        <v>149</v>
      </c>
      <c r="D7" s="5" t="s">
        <v>1704</v>
      </c>
      <c r="E7" s="5" t="s">
        <v>1705</v>
      </c>
      <c r="F7" s="5" t="s">
        <v>1706</v>
      </c>
      <c r="G7" s="5" t="s">
        <v>1707</v>
      </c>
      <c r="H7" s="5" t="s">
        <v>1708</v>
      </c>
      <c r="J7" s="5" t="s">
        <v>2256</v>
      </c>
    </row>
    <row r="8" spans="1:10">
      <c r="A8" s="5">
        <v>7</v>
      </c>
      <c r="B8" s="5" t="s">
        <v>1682</v>
      </c>
      <c r="C8" s="5" t="s">
        <v>149</v>
      </c>
      <c r="D8" s="5" t="s">
        <v>1709</v>
      </c>
      <c r="E8" s="5" t="s">
        <v>1710</v>
      </c>
      <c r="F8" s="5" t="s">
        <v>1711</v>
      </c>
      <c r="G8" s="5" t="s">
        <v>1712</v>
      </c>
      <c r="J8" s="5" t="s">
        <v>2256</v>
      </c>
    </row>
    <row r="9" spans="1:10">
      <c r="A9" s="5">
        <v>8</v>
      </c>
      <c r="B9" s="5" t="s">
        <v>1682</v>
      </c>
      <c r="C9" s="5" t="s">
        <v>149</v>
      </c>
      <c r="D9" s="5" t="s">
        <v>1713</v>
      </c>
      <c r="E9" s="5" t="s">
        <v>1714</v>
      </c>
      <c r="F9" s="5" t="s">
        <v>1715</v>
      </c>
      <c r="G9" s="5" t="s">
        <v>1716</v>
      </c>
      <c r="J9" s="5" t="s">
        <v>2256</v>
      </c>
    </row>
    <row r="10" spans="1:10">
      <c r="A10" s="5">
        <v>9</v>
      </c>
      <c r="B10" s="5" t="s">
        <v>1682</v>
      </c>
      <c r="C10" s="5" t="s">
        <v>149</v>
      </c>
      <c r="D10" s="5" t="s">
        <v>1717</v>
      </c>
      <c r="E10" s="5" t="s">
        <v>1718</v>
      </c>
      <c r="F10" s="5" t="s">
        <v>1719</v>
      </c>
      <c r="G10" s="5" t="s">
        <v>1720</v>
      </c>
      <c r="J10" s="5" t="s">
        <v>2256</v>
      </c>
    </row>
    <row r="11" spans="1:10">
      <c r="A11" s="5">
        <v>10</v>
      </c>
      <c r="B11" s="5" t="s">
        <v>1682</v>
      </c>
      <c r="C11" s="5" t="s">
        <v>149</v>
      </c>
      <c r="D11" s="5" t="s">
        <v>1721</v>
      </c>
      <c r="E11" s="5" t="s">
        <v>1722</v>
      </c>
      <c r="F11" s="5" t="s">
        <v>1723</v>
      </c>
      <c r="G11" s="5" t="s">
        <v>1724</v>
      </c>
      <c r="H11" s="5" t="s">
        <v>1725</v>
      </c>
      <c r="J11" s="5" t="s">
        <v>2256</v>
      </c>
    </row>
    <row r="12" spans="1:10">
      <c r="A12" s="5">
        <v>11</v>
      </c>
      <c r="B12" s="5" t="s">
        <v>1682</v>
      </c>
      <c r="C12" s="5" t="s">
        <v>149</v>
      </c>
      <c r="D12" s="5" t="s">
        <v>1726</v>
      </c>
      <c r="E12" s="5" t="s">
        <v>1727</v>
      </c>
      <c r="F12" s="5" t="s">
        <v>1728</v>
      </c>
      <c r="G12" s="5" t="s">
        <v>1729</v>
      </c>
      <c r="J12" s="5" t="s">
        <v>2256</v>
      </c>
    </row>
    <row r="13" spans="1:10">
      <c r="A13" s="5">
        <v>12</v>
      </c>
      <c r="B13" s="5" t="s">
        <v>1682</v>
      </c>
      <c r="C13" s="5" t="s">
        <v>149</v>
      </c>
      <c r="D13" s="5" t="s">
        <v>1730</v>
      </c>
      <c r="E13" s="5" t="s">
        <v>1731</v>
      </c>
      <c r="F13" s="5" t="s">
        <v>1732</v>
      </c>
      <c r="G13" s="5" t="s">
        <v>1733</v>
      </c>
      <c r="J13" s="5" t="s">
        <v>2256</v>
      </c>
    </row>
    <row r="14" spans="1:10">
      <c r="A14" s="5">
        <v>13</v>
      </c>
      <c r="B14" s="5" t="s">
        <v>1682</v>
      </c>
      <c r="C14" s="5" t="s">
        <v>149</v>
      </c>
      <c r="D14" s="5" t="s">
        <v>1734</v>
      </c>
      <c r="E14" s="5" t="s">
        <v>1735</v>
      </c>
      <c r="F14" s="5" t="s">
        <v>1736</v>
      </c>
      <c r="G14" s="5" t="s">
        <v>1737</v>
      </c>
      <c r="J14" s="5" t="s">
        <v>2256</v>
      </c>
    </row>
    <row r="15" spans="1:10">
      <c r="A15" s="5">
        <v>14</v>
      </c>
      <c r="B15" s="5" t="s">
        <v>1682</v>
      </c>
      <c r="C15" s="5" t="s">
        <v>149</v>
      </c>
      <c r="D15" s="5" t="s">
        <v>1738</v>
      </c>
      <c r="E15" s="5" t="s">
        <v>1739</v>
      </c>
      <c r="F15" s="5" t="s">
        <v>1740</v>
      </c>
      <c r="G15" s="5" t="s">
        <v>1741</v>
      </c>
      <c r="H15" s="5" t="s">
        <v>1742</v>
      </c>
      <c r="J15" s="5" t="s">
        <v>2256</v>
      </c>
    </row>
    <row r="16" spans="1:10">
      <c r="A16" s="5">
        <v>15</v>
      </c>
      <c r="B16" s="5" t="s">
        <v>1682</v>
      </c>
      <c r="C16" s="5" t="s">
        <v>149</v>
      </c>
      <c r="D16" s="5" t="s">
        <v>1743</v>
      </c>
      <c r="E16" s="5" t="s">
        <v>1744</v>
      </c>
      <c r="F16" s="5" t="s">
        <v>1740</v>
      </c>
      <c r="G16" s="5" t="s">
        <v>1745</v>
      </c>
      <c r="J16" s="5" t="s">
        <v>2256</v>
      </c>
    </row>
    <row r="17" spans="1:10">
      <c r="A17" s="5">
        <v>16</v>
      </c>
      <c r="B17" s="5" t="s">
        <v>1682</v>
      </c>
      <c r="C17" s="5" t="s">
        <v>149</v>
      </c>
      <c r="D17" s="5" t="s">
        <v>1746</v>
      </c>
      <c r="E17" s="5" t="s">
        <v>1747</v>
      </c>
      <c r="F17" s="5" t="s">
        <v>1748</v>
      </c>
      <c r="G17" s="5" t="s">
        <v>1749</v>
      </c>
      <c r="J17" s="5" t="s">
        <v>2256</v>
      </c>
    </row>
    <row r="18" spans="1:10">
      <c r="A18" s="5">
        <v>17</v>
      </c>
      <c r="B18" s="5" t="s">
        <v>1682</v>
      </c>
      <c r="C18" s="5" t="s">
        <v>149</v>
      </c>
      <c r="D18" s="5" t="s">
        <v>1750</v>
      </c>
      <c r="E18" s="5" t="s">
        <v>1751</v>
      </c>
      <c r="F18" s="5" t="s">
        <v>1752</v>
      </c>
      <c r="G18" s="5" t="s">
        <v>1737</v>
      </c>
      <c r="J18" s="5" t="s">
        <v>2256</v>
      </c>
    </row>
    <row r="19" spans="1:10">
      <c r="A19" s="5">
        <v>18</v>
      </c>
      <c r="B19" s="5" t="s">
        <v>1682</v>
      </c>
      <c r="C19" s="5" t="s">
        <v>149</v>
      </c>
      <c r="D19" s="5" t="s">
        <v>1753</v>
      </c>
      <c r="E19" s="5" t="s">
        <v>1754</v>
      </c>
      <c r="F19" s="5" t="s">
        <v>1755</v>
      </c>
      <c r="G19" s="5" t="s">
        <v>1756</v>
      </c>
      <c r="J19" s="5" t="s">
        <v>2256</v>
      </c>
    </row>
    <row r="20" spans="1:10">
      <c r="A20" s="5">
        <v>19</v>
      </c>
      <c r="B20" s="5" t="s">
        <v>1682</v>
      </c>
      <c r="C20" s="5" t="s">
        <v>149</v>
      </c>
      <c r="D20" s="5" t="s">
        <v>1757</v>
      </c>
      <c r="E20" s="5" t="s">
        <v>1758</v>
      </c>
      <c r="F20" s="5" t="s">
        <v>1759</v>
      </c>
      <c r="G20" s="5" t="s">
        <v>1760</v>
      </c>
      <c r="J20" s="5" t="s">
        <v>2256</v>
      </c>
    </row>
    <row r="21" spans="1:10">
      <c r="A21" s="5">
        <v>20</v>
      </c>
      <c r="B21" s="5" t="s">
        <v>1682</v>
      </c>
      <c r="C21" s="5" t="s">
        <v>149</v>
      </c>
      <c r="D21" s="5" t="s">
        <v>1761</v>
      </c>
      <c r="E21" s="5" t="s">
        <v>1762</v>
      </c>
      <c r="F21" s="5" t="s">
        <v>1763</v>
      </c>
      <c r="G21" s="5" t="s">
        <v>1764</v>
      </c>
      <c r="J21" s="5" t="s">
        <v>2256</v>
      </c>
    </row>
    <row r="22" spans="1:10">
      <c r="A22" s="5">
        <v>21</v>
      </c>
      <c r="B22" s="5" t="s">
        <v>1682</v>
      </c>
      <c r="C22" s="5" t="s">
        <v>149</v>
      </c>
      <c r="D22" s="5" t="s">
        <v>1765</v>
      </c>
      <c r="E22" s="5" t="s">
        <v>1766</v>
      </c>
      <c r="F22" s="5" t="s">
        <v>1767</v>
      </c>
      <c r="G22" s="5" t="s">
        <v>1760</v>
      </c>
      <c r="J22" s="5" t="s">
        <v>2256</v>
      </c>
    </row>
    <row r="23" spans="1:10">
      <c r="A23" s="5">
        <v>22</v>
      </c>
      <c r="B23" s="5" t="s">
        <v>1682</v>
      </c>
      <c r="C23" s="5" t="s">
        <v>149</v>
      </c>
      <c r="D23" s="5" t="s">
        <v>1768</v>
      </c>
      <c r="E23" s="5" t="s">
        <v>1769</v>
      </c>
      <c r="F23" s="5" t="s">
        <v>1770</v>
      </c>
      <c r="G23" s="5" t="s">
        <v>1733</v>
      </c>
      <c r="J23" s="5" t="s">
        <v>2256</v>
      </c>
    </row>
    <row r="24" spans="1:10">
      <c r="A24" s="5">
        <v>23</v>
      </c>
      <c r="B24" s="5" t="s">
        <v>1682</v>
      </c>
      <c r="C24" s="5" t="s">
        <v>149</v>
      </c>
      <c r="D24" s="5" t="s">
        <v>1771</v>
      </c>
      <c r="E24" s="5" t="s">
        <v>1772</v>
      </c>
      <c r="F24" s="5" t="s">
        <v>1773</v>
      </c>
      <c r="G24" s="5" t="s">
        <v>1733</v>
      </c>
      <c r="J24" s="5" t="s">
        <v>2256</v>
      </c>
    </row>
    <row r="25" spans="1:10">
      <c r="A25" s="5">
        <v>24</v>
      </c>
      <c r="B25" s="5" t="s">
        <v>1682</v>
      </c>
      <c r="C25" s="5" t="s">
        <v>149</v>
      </c>
      <c r="D25" s="5" t="s">
        <v>1774</v>
      </c>
      <c r="E25" s="5" t="s">
        <v>1775</v>
      </c>
      <c r="F25" s="5" t="s">
        <v>1776</v>
      </c>
      <c r="G25" s="5" t="s">
        <v>1760</v>
      </c>
      <c r="J25" s="5" t="s">
        <v>2256</v>
      </c>
    </row>
    <row r="26" spans="1:10">
      <c r="A26" s="5">
        <v>25</v>
      </c>
      <c r="B26" s="5" t="s">
        <v>1682</v>
      </c>
      <c r="C26" s="5" t="s">
        <v>149</v>
      </c>
      <c r="D26" s="5" t="s">
        <v>1777</v>
      </c>
      <c r="E26" s="5" t="s">
        <v>1778</v>
      </c>
      <c r="F26" s="5" t="s">
        <v>1779</v>
      </c>
      <c r="G26" s="5" t="s">
        <v>1760</v>
      </c>
      <c r="J26" s="5" t="s">
        <v>2256</v>
      </c>
    </row>
    <row r="27" spans="1:10">
      <c r="A27" s="5">
        <v>26</v>
      </c>
      <c r="B27" s="5" t="s">
        <v>1682</v>
      </c>
      <c r="C27" s="5" t="s">
        <v>149</v>
      </c>
      <c r="D27" s="5" t="s">
        <v>1780</v>
      </c>
      <c r="E27" s="5" t="s">
        <v>1781</v>
      </c>
      <c r="F27" s="5" t="s">
        <v>1782</v>
      </c>
      <c r="G27" s="5" t="s">
        <v>1783</v>
      </c>
      <c r="J27" s="5" t="s">
        <v>2256</v>
      </c>
    </row>
    <row r="28" spans="1:10">
      <c r="A28" s="5">
        <v>27</v>
      </c>
      <c r="B28" s="5" t="s">
        <v>1682</v>
      </c>
      <c r="C28" s="5" t="s">
        <v>149</v>
      </c>
      <c r="D28" s="5" t="s">
        <v>1784</v>
      </c>
      <c r="E28" s="5" t="s">
        <v>1785</v>
      </c>
      <c r="F28" s="5" t="s">
        <v>1786</v>
      </c>
      <c r="G28" s="5" t="s">
        <v>1690</v>
      </c>
      <c r="J28" s="5" t="s">
        <v>2256</v>
      </c>
    </row>
    <row r="29" spans="1:10">
      <c r="A29" s="5">
        <v>28</v>
      </c>
      <c r="B29" s="5" t="s">
        <v>1682</v>
      </c>
      <c r="C29" s="5" t="s">
        <v>149</v>
      </c>
      <c r="D29" s="5" t="s">
        <v>1787</v>
      </c>
      <c r="E29" s="5" t="s">
        <v>1788</v>
      </c>
      <c r="F29" s="5" t="s">
        <v>1789</v>
      </c>
      <c r="G29" s="5" t="s">
        <v>1790</v>
      </c>
      <c r="J29" s="5" t="s">
        <v>2256</v>
      </c>
    </row>
    <row r="30" spans="1:10">
      <c r="A30" s="5">
        <v>29</v>
      </c>
      <c r="B30" s="5" t="s">
        <v>1682</v>
      </c>
      <c r="C30" s="5" t="s">
        <v>149</v>
      </c>
      <c r="D30" s="5" t="s">
        <v>1791</v>
      </c>
      <c r="E30" s="5" t="s">
        <v>1792</v>
      </c>
      <c r="F30" s="5" t="s">
        <v>1793</v>
      </c>
      <c r="G30" s="5" t="s">
        <v>1794</v>
      </c>
      <c r="H30" s="5" t="s">
        <v>1795</v>
      </c>
      <c r="J30" s="5" t="s">
        <v>2256</v>
      </c>
    </row>
    <row r="31" spans="1:10">
      <c r="A31" s="5">
        <v>30</v>
      </c>
      <c r="B31" s="5" t="s">
        <v>1682</v>
      </c>
      <c r="C31" s="5" t="s">
        <v>149</v>
      </c>
      <c r="D31" s="5" t="s">
        <v>1796</v>
      </c>
      <c r="E31" s="5" t="s">
        <v>1797</v>
      </c>
      <c r="F31" s="5" t="s">
        <v>1798</v>
      </c>
      <c r="G31" s="5" t="s">
        <v>1799</v>
      </c>
      <c r="J31" s="5" t="s">
        <v>2256</v>
      </c>
    </row>
    <row r="32" spans="1:10">
      <c r="A32" s="5">
        <v>31</v>
      </c>
      <c r="B32" s="5" t="s">
        <v>1682</v>
      </c>
      <c r="C32" s="5" t="s">
        <v>149</v>
      </c>
      <c r="D32" s="5" t="s">
        <v>1800</v>
      </c>
      <c r="E32" s="5" t="s">
        <v>1801</v>
      </c>
      <c r="F32" s="5" t="s">
        <v>1802</v>
      </c>
      <c r="G32" s="5" t="s">
        <v>1803</v>
      </c>
      <c r="J32" s="5" t="s">
        <v>2256</v>
      </c>
    </row>
    <row r="33" spans="1:10">
      <c r="A33" s="5">
        <v>32</v>
      </c>
      <c r="B33" s="5" t="s">
        <v>1682</v>
      </c>
      <c r="C33" s="5" t="s">
        <v>149</v>
      </c>
      <c r="D33" s="5" t="s">
        <v>1804</v>
      </c>
      <c r="E33" s="5" t="s">
        <v>1805</v>
      </c>
      <c r="F33" s="5" t="s">
        <v>1806</v>
      </c>
      <c r="G33" s="5" t="s">
        <v>1807</v>
      </c>
      <c r="J33" s="5" t="s">
        <v>2256</v>
      </c>
    </row>
    <row r="34" spans="1:10">
      <c r="A34" s="5">
        <v>33</v>
      </c>
      <c r="B34" s="5" t="s">
        <v>1682</v>
      </c>
      <c r="C34" s="5" t="s">
        <v>149</v>
      </c>
      <c r="D34" s="5" t="s">
        <v>1808</v>
      </c>
      <c r="E34" s="5" t="s">
        <v>1809</v>
      </c>
      <c r="F34" s="5" t="s">
        <v>1810</v>
      </c>
      <c r="G34" s="5" t="s">
        <v>1811</v>
      </c>
      <c r="J34" s="5" t="s">
        <v>2256</v>
      </c>
    </row>
    <row r="35" spans="1:10">
      <c r="A35" s="5">
        <v>34</v>
      </c>
      <c r="B35" s="5" t="s">
        <v>1682</v>
      </c>
      <c r="C35" s="5" t="s">
        <v>149</v>
      </c>
      <c r="D35" s="5" t="s">
        <v>1812</v>
      </c>
      <c r="E35" s="5" t="s">
        <v>1813</v>
      </c>
      <c r="F35" s="5" t="s">
        <v>1814</v>
      </c>
      <c r="G35" s="5" t="s">
        <v>1737</v>
      </c>
      <c r="H35" s="5" t="s">
        <v>1815</v>
      </c>
      <c r="J35" s="5" t="s">
        <v>2256</v>
      </c>
    </row>
    <row r="36" spans="1:10">
      <c r="A36" s="5">
        <v>35</v>
      </c>
      <c r="B36" s="5" t="s">
        <v>1682</v>
      </c>
      <c r="C36" s="5" t="s">
        <v>149</v>
      </c>
      <c r="D36" s="5" t="s">
        <v>1816</v>
      </c>
      <c r="E36" s="5" t="s">
        <v>1817</v>
      </c>
      <c r="F36" s="5" t="s">
        <v>1818</v>
      </c>
      <c r="G36" s="5" t="s">
        <v>1737</v>
      </c>
      <c r="J36" s="5" t="s">
        <v>2256</v>
      </c>
    </row>
    <row r="37" spans="1:10">
      <c r="A37" s="5">
        <v>36</v>
      </c>
      <c r="B37" s="5" t="s">
        <v>1682</v>
      </c>
      <c r="C37" s="5" t="s">
        <v>149</v>
      </c>
      <c r="D37" s="5" t="s">
        <v>1819</v>
      </c>
      <c r="E37" s="5" t="s">
        <v>1820</v>
      </c>
      <c r="F37" s="5" t="s">
        <v>1821</v>
      </c>
      <c r="G37" s="5" t="s">
        <v>1822</v>
      </c>
      <c r="J37" s="5" t="s">
        <v>2256</v>
      </c>
    </row>
    <row r="38" spans="1:10">
      <c r="A38" s="5">
        <v>37</v>
      </c>
      <c r="B38" s="5" t="s">
        <v>1682</v>
      </c>
      <c r="C38" s="5" t="s">
        <v>149</v>
      </c>
      <c r="D38" s="5" t="s">
        <v>1823</v>
      </c>
      <c r="E38" s="5" t="s">
        <v>1824</v>
      </c>
      <c r="F38" s="5" t="s">
        <v>1825</v>
      </c>
      <c r="G38" s="5" t="s">
        <v>1807</v>
      </c>
      <c r="J38" s="5" t="s">
        <v>2256</v>
      </c>
    </row>
    <row r="39" spans="1:10">
      <c r="A39" s="5">
        <v>38</v>
      </c>
      <c r="B39" s="5" t="s">
        <v>1682</v>
      </c>
      <c r="C39" s="5" t="s">
        <v>149</v>
      </c>
      <c r="D39" s="5" t="s">
        <v>1826</v>
      </c>
      <c r="E39" s="5" t="s">
        <v>1827</v>
      </c>
      <c r="F39" s="5" t="s">
        <v>1828</v>
      </c>
      <c r="G39" s="5" t="s">
        <v>1829</v>
      </c>
      <c r="J39" s="5" t="s">
        <v>2256</v>
      </c>
    </row>
    <row r="40" spans="1:10">
      <c r="A40" s="5">
        <v>39</v>
      </c>
      <c r="B40" s="5" t="s">
        <v>1682</v>
      </c>
      <c r="C40" s="5" t="s">
        <v>149</v>
      </c>
      <c r="D40" s="5" t="s">
        <v>1830</v>
      </c>
      <c r="E40" s="5" t="s">
        <v>1831</v>
      </c>
      <c r="F40" s="5" t="s">
        <v>1832</v>
      </c>
      <c r="G40" s="5" t="s">
        <v>1833</v>
      </c>
      <c r="H40" s="5" t="s">
        <v>1834</v>
      </c>
      <c r="J40" s="5" t="s">
        <v>2256</v>
      </c>
    </row>
    <row r="41" spans="1:10">
      <c r="A41" s="5">
        <v>40</v>
      </c>
      <c r="B41" s="5" t="s">
        <v>1682</v>
      </c>
      <c r="C41" s="5" t="s">
        <v>149</v>
      </c>
      <c r="D41" s="5" t="s">
        <v>1835</v>
      </c>
      <c r="E41" s="5" t="s">
        <v>1836</v>
      </c>
      <c r="F41" s="5" t="s">
        <v>1837</v>
      </c>
      <c r="G41" s="5" t="s">
        <v>1838</v>
      </c>
      <c r="J41" s="5" t="s">
        <v>2256</v>
      </c>
    </row>
    <row r="42" spans="1:10">
      <c r="A42" s="5">
        <v>41</v>
      </c>
      <c r="B42" s="5" t="s">
        <v>1682</v>
      </c>
      <c r="C42" s="5" t="s">
        <v>149</v>
      </c>
      <c r="D42" s="5" t="s">
        <v>1839</v>
      </c>
      <c r="E42" s="5" t="s">
        <v>1840</v>
      </c>
      <c r="F42" s="5" t="s">
        <v>1841</v>
      </c>
      <c r="G42" s="5" t="s">
        <v>1829</v>
      </c>
      <c r="H42" s="5" t="s">
        <v>1842</v>
      </c>
      <c r="J42" s="5" t="s">
        <v>2256</v>
      </c>
    </row>
    <row r="43" spans="1:10">
      <c r="A43" s="5">
        <v>42</v>
      </c>
      <c r="B43" s="5" t="s">
        <v>1682</v>
      </c>
      <c r="C43" s="5" t="s">
        <v>149</v>
      </c>
      <c r="D43" s="5" t="s">
        <v>1843</v>
      </c>
      <c r="E43" s="5" t="s">
        <v>1844</v>
      </c>
      <c r="F43" s="5" t="s">
        <v>1845</v>
      </c>
      <c r="G43" s="5" t="s">
        <v>1756</v>
      </c>
      <c r="J43" s="5" t="s">
        <v>2256</v>
      </c>
    </row>
    <row r="44" spans="1:10">
      <c r="A44" s="5">
        <v>43</v>
      </c>
      <c r="B44" s="5" t="s">
        <v>1682</v>
      </c>
      <c r="C44" s="5" t="s">
        <v>149</v>
      </c>
      <c r="D44" s="5" t="s">
        <v>1846</v>
      </c>
      <c r="E44" s="5" t="s">
        <v>1847</v>
      </c>
      <c r="F44" s="5" t="s">
        <v>1848</v>
      </c>
      <c r="G44" s="5" t="s">
        <v>1737</v>
      </c>
      <c r="J44" s="5" t="s">
        <v>2256</v>
      </c>
    </row>
    <row r="45" spans="1:10">
      <c r="A45" s="5">
        <v>44</v>
      </c>
      <c r="B45" s="5" t="s">
        <v>1682</v>
      </c>
      <c r="C45" s="5" t="s">
        <v>149</v>
      </c>
      <c r="D45" s="5" t="s">
        <v>1849</v>
      </c>
      <c r="E45" s="5" t="s">
        <v>1850</v>
      </c>
      <c r="F45" s="5" t="s">
        <v>1851</v>
      </c>
      <c r="G45" s="5" t="s">
        <v>1852</v>
      </c>
      <c r="J45" s="5" t="s">
        <v>2256</v>
      </c>
    </row>
    <row r="46" spans="1:10">
      <c r="A46" s="5">
        <v>45</v>
      </c>
      <c r="B46" s="5" t="s">
        <v>1682</v>
      </c>
      <c r="C46" s="5" t="s">
        <v>149</v>
      </c>
      <c r="D46" s="5" t="s">
        <v>1853</v>
      </c>
      <c r="E46" s="5" t="s">
        <v>1854</v>
      </c>
      <c r="F46" s="5" t="s">
        <v>1855</v>
      </c>
      <c r="G46" s="5" t="s">
        <v>1807</v>
      </c>
      <c r="H46" s="5" t="s">
        <v>1856</v>
      </c>
      <c r="J46" s="5" t="s">
        <v>2256</v>
      </c>
    </row>
    <row r="47" spans="1:10">
      <c r="A47" s="5">
        <v>46</v>
      </c>
      <c r="B47" s="5" t="s">
        <v>1682</v>
      </c>
      <c r="C47" s="5" t="s">
        <v>149</v>
      </c>
      <c r="D47" s="5" t="s">
        <v>1857</v>
      </c>
      <c r="E47" s="5" t="s">
        <v>1858</v>
      </c>
      <c r="F47" s="5" t="s">
        <v>1859</v>
      </c>
      <c r="G47" s="5" t="s">
        <v>1737</v>
      </c>
      <c r="J47" s="5" t="s">
        <v>2256</v>
      </c>
    </row>
    <row r="48" spans="1:10">
      <c r="A48" s="5">
        <v>47</v>
      </c>
      <c r="B48" s="5" t="s">
        <v>1682</v>
      </c>
      <c r="C48" s="5" t="s">
        <v>149</v>
      </c>
      <c r="D48" s="5" t="s">
        <v>1860</v>
      </c>
      <c r="E48" s="5" t="s">
        <v>1861</v>
      </c>
      <c r="F48" s="5" t="s">
        <v>1862</v>
      </c>
      <c r="G48" s="5" t="s">
        <v>1863</v>
      </c>
      <c r="J48" s="5" t="s">
        <v>2256</v>
      </c>
    </row>
    <row r="49" spans="1:10">
      <c r="A49" s="5">
        <v>48</v>
      </c>
      <c r="B49" s="5" t="s">
        <v>1682</v>
      </c>
      <c r="C49" s="5" t="s">
        <v>149</v>
      </c>
      <c r="D49" s="5" t="s">
        <v>1864</v>
      </c>
      <c r="E49" s="5" t="s">
        <v>1865</v>
      </c>
      <c r="F49" s="5" t="s">
        <v>1866</v>
      </c>
      <c r="G49" s="5" t="s">
        <v>1867</v>
      </c>
      <c r="J49" s="5" t="s">
        <v>2256</v>
      </c>
    </row>
    <row r="50" spans="1:10">
      <c r="A50" s="5">
        <v>49</v>
      </c>
      <c r="B50" s="5" t="s">
        <v>1682</v>
      </c>
      <c r="C50" s="5" t="s">
        <v>149</v>
      </c>
      <c r="D50" s="5" t="s">
        <v>1868</v>
      </c>
      <c r="E50" s="5" t="s">
        <v>1869</v>
      </c>
      <c r="F50" s="5" t="s">
        <v>1870</v>
      </c>
      <c r="G50" s="5" t="s">
        <v>1737</v>
      </c>
      <c r="J50" s="5" t="s">
        <v>2256</v>
      </c>
    </row>
    <row r="51" spans="1:10">
      <c r="A51" s="5">
        <v>50</v>
      </c>
      <c r="B51" s="5" t="s">
        <v>1682</v>
      </c>
      <c r="C51" s="5" t="s">
        <v>149</v>
      </c>
      <c r="D51" s="5" t="s">
        <v>1871</v>
      </c>
      <c r="E51" s="5" t="s">
        <v>1872</v>
      </c>
      <c r="F51" s="5" t="s">
        <v>1873</v>
      </c>
      <c r="G51" s="5" t="s">
        <v>1737</v>
      </c>
      <c r="J51" s="5" t="s">
        <v>2256</v>
      </c>
    </row>
    <row r="52" spans="1:10">
      <c r="A52" s="5">
        <v>51</v>
      </c>
      <c r="B52" s="5" t="s">
        <v>1682</v>
      </c>
      <c r="C52" s="5" t="s">
        <v>149</v>
      </c>
      <c r="D52" s="5" t="s">
        <v>1874</v>
      </c>
      <c r="E52" s="5" t="s">
        <v>1875</v>
      </c>
      <c r="F52" s="5" t="s">
        <v>1876</v>
      </c>
      <c r="G52" s="5" t="s">
        <v>1877</v>
      </c>
      <c r="J52" s="5" t="s">
        <v>2256</v>
      </c>
    </row>
    <row r="53" spans="1:10">
      <c r="A53" s="5">
        <v>52</v>
      </c>
      <c r="B53" s="5" t="s">
        <v>1682</v>
      </c>
      <c r="C53" s="5" t="s">
        <v>149</v>
      </c>
      <c r="D53" s="5" t="s">
        <v>1878</v>
      </c>
      <c r="E53" s="5" t="s">
        <v>1879</v>
      </c>
      <c r="F53" s="5" t="s">
        <v>1880</v>
      </c>
      <c r="G53" s="5" t="s">
        <v>1881</v>
      </c>
      <c r="J53" s="5" t="s">
        <v>2256</v>
      </c>
    </row>
    <row r="54" spans="1:10">
      <c r="A54" s="5">
        <v>53</v>
      </c>
      <c r="B54" s="5" t="s">
        <v>1682</v>
      </c>
      <c r="C54" s="5" t="s">
        <v>149</v>
      </c>
      <c r="D54" s="5" t="s">
        <v>1882</v>
      </c>
      <c r="E54" s="5" t="s">
        <v>1883</v>
      </c>
      <c r="F54" s="5" t="s">
        <v>1884</v>
      </c>
      <c r="G54" s="5" t="s">
        <v>1885</v>
      </c>
      <c r="J54" s="5" t="s">
        <v>2256</v>
      </c>
    </row>
    <row r="55" spans="1:10">
      <c r="A55" s="5">
        <v>54</v>
      </c>
      <c r="B55" s="5" t="s">
        <v>1682</v>
      </c>
      <c r="C55" s="5" t="s">
        <v>149</v>
      </c>
      <c r="D55" s="5" t="s">
        <v>1886</v>
      </c>
      <c r="E55" s="5" t="s">
        <v>1887</v>
      </c>
      <c r="F55" s="5" t="s">
        <v>1888</v>
      </c>
      <c r="G55" s="5" t="s">
        <v>1889</v>
      </c>
      <c r="J55" s="5" t="s">
        <v>2256</v>
      </c>
    </row>
    <row r="56" spans="1:10">
      <c r="A56" s="5">
        <v>55</v>
      </c>
      <c r="B56" s="5" t="s">
        <v>1682</v>
      </c>
      <c r="C56" s="5" t="s">
        <v>149</v>
      </c>
      <c r="D56" s="5" t="s">
        <v>1890</v>
      </c>
      <c r="E56" s="5" t="s">
        <v>1891</v>
      </c>
      <c r="F56" s="5" t="s">
        <v>1892</v>
      </c>
      <c r="G56" s="5" t="s">
        <v>1794</v>
      </c>
      <c r="J56" s="5" t="s">
        <v>2256</v>
      </c>
    </row>
    <row r="57" spans="1:10">
      <c r="A57" s="5">
        <v>56</v>
      </c>
      <c r="B57" s="5" t="s">
        <v>1682</v>
      </c>
      <c r="C57" s="5" t="s">
        <v>149</v>
      </c>
      <c r="D57" s="5" t="s">
        <v>1893</v>
      </c>
      <c r="E57" s="5" t="s">
        <v>1894</v>
      </c>
      <c r="F57" s="5" t="s">
        <v>1895</v>
      </c>
      <c r="G57" s="5" t="s">
        <v>1896</v>
      </c>
      <c r="J57" s="5" t="s">
        <v>2256</v>
      </c>
    </row>
    <row r="58" spans="1:10">
      <c r="A58" s="5">
        <v>57</v>
      </c>
      <c r="B58" s="5" t="s">
        <v>1682</v>
      </c>
      <c r="C58" s="5" t="s">
        <v>149</v>
      </c>
      <c r="D58" s="5" t="s">
        <v>1897</v>
      </c>
      <c r="E58" s="5" t="s">
        <v>1898</v>
      </c>
      <c r="F58" s="5" t="s">
        <v>1899</v>
      </c>
      <c r="G58" s="5" t="s">
        <v>1900</v>
      </c>
      <c r="J58" s="5" t="s">
        <v>2256</v>
      </c>
    </row>
    <row r="59" spans="1:10">
      <c r="A59" s="5">
        <v>58</v>
      </c>
      <c r="B59" s="5" t="s">
        <v>1682</v>
      </c>
      <c r="C59" s="5" t="s">
        <v>149</v>
      </c>
      <c r="D59" s="5" t="s">
        <v>1901</v>
      </c>
      <c r="E59" s="5" t="s">
        <v>1902</v>
      </c>
      <c r="F59" s="5" t="s">
        <v>1903</v>
      </c>
      <c r="G59" s="5" t="s">
        <v>1904</v>
      </c>
      <c r="J59" s="5" t="s">
        <v>2256</v>
      </c>
    </row>
    <row r="60" spans="1:10">
      <c r="A60" s="5">
        <v>59</v>
      </c>
      <c r="B60" s="5" t="s">
        <v>1682</v>
      </c>
      <c r="C60" s="5" t="s">
        <v>149</v>
      </c>
      <c r="D60" s="5" t="s">
        <v>1905</v>
      </c>
      <c r="E60" s="5" t="s">
        <v>1906</v>
      </c>
      <c r="F60" s="5" t="s">
        <v>1907</v>
      </c>
      <c r="G60" s="5" t="s">
        <v>1908</v>
      </c>
      <c r="J60" s="5" t="s">
        <v>2256</v>
      </c>
    </row>
    <row r="61" spans="1:10">
      <c r="A61" s="5">
        <v>60</v>
      </c>
      <c r="B61" s="5" t="s">
        <v>1682</v>
      </c>
      <c r="C61" s="5" t="s">
        <v>149</v>
      </c>
      <c r="D61" s="5" t="s">
        <v>1909</v>
      </c>
      <c r="E61" s="5" t="s">
        <v>1910</v>
      </c>
      <c r="F61" s="5" t="s">
        <v>1911</v>
      </c>
      <c r="G61" s="5" t="s">
        <v>1690</v>
      </c>
      <c r="J61" s="5" t="s">
        <v>2256</v>
      </c>
    </row>
    <row r="62" spans="1:10">
      <c r="A62" s="5">
        <v>61</v>
      </c>
      <c r="B62" s="5" t="s">
        <v>1682</v>
      </c>
      <c r="C62" s="5" t="s">
        <v>149</v>
      </c>
      <c r="D62" s="5" t="s">
        <v>1912</v>
      </c>
      <c r="E62" s="5" t="s">
        <v>1913</v>
      </c>
      <c r="F62" s="5" t="s">
        <v>1914</v>
      </c>
      <c r="G62" s="5" t="s">
        <v>1915</v>
      </c>
      <c r="J62" s="5" t="s">
        <v>2256</v>
      </c>
    </row>
    <row r="63" spans="1:10">
      <c r="A63" s="5">
        <v>62</v>
      </c>
      <c r="B63" s="5" t="s">
        <v>1682</v>
      </c>
      <c r="C63" s="5" t="s">
        <v>149</v>
      </c>
      <c r="D63" s="5" t="s">
        <v>1916</v>
      </c>
      <c r="E63" s="5" t="s">
        <v>1917</v>
      </c>
      <c r="F63" s="5" t="s">
        <v>1918</v>
      </c>
      <c r="G63" s="5" t="s">
        <v>1724</v>
      </c>
      <c r="J63" s="5" t="s">
        <v>2256</v>
      </c>
    </row>
    <row r="64" spans="1:10">
      <c r="A64" s="5">
        <v>63</v>
      </c>
      <c r="B64" s="5" t="s">
        <v>1682</v>
      </c>
      <c r="C64" s="5" t="s">
        <v>149</v>
      </c>
      <c r="D64" s="5" t="s">
        <v>1919</v>
      </c>
      <c r="E64" s="5" t="s">
        <v>1920</v>
      </c>
      <c r="F64" s="5" t="s">
        <v>1921</v>
      </c>
      <c r="G64" s="5" t="s">
        <v>1756</v>
      </c>
      <c r="J64" s="5" t="s">
        <v>2256</v>
      </c>
    </row>
    <row r="65" spans="1:10">
      <c r="A65" s="5">
        <v>64</v>
      </c>
      <c r="B65" s="5" t="s">
        <v>1682</v>
      </c>
      <c r="C65" s="5" t="s">
        <v>149</v>
      </c>
      <c r="D65" s="5" t="s">
        <v>1922</v>
      </c>
      <c r="E65" s="5" t="s">
        <v>1923</v>
      </c>
      <c r="F65" s="5" t="s">
        <v>1924</v>
      </c>
      <c r="G65" s="5" t="s">
        <v>1889</v>
      </c>
      <c r="J65" s="5" t="s">
        <v>2256</v>
      </c>
    </row>
    <row r="66" spans="1:10">
      <c r="A66" s="5">
        <v>65</v>
      </c>
      <c r="B66" s="5" t="s">
        <v>1682</v>
      </c>
      <c r="C66" s="5" t="s">
        <v>149</v>
      </c>
      <c r="D66" s="5" t="s">
        <v>1925</v>
      </c>
      <c r="E66" s="5" t="s">
        <v>1926</v>
      </c>
      <c r="F66" s="5" t="s">
        <v>1927</v>
      </c>
      <c r="G66" s="5" t="s">
        <v>1928</v>
      </c>
      <c r="J66" s="5" t="s">
        <v>2256</v>
      </c>
    </row>
    <row r="67" spans="1:10">
      <c r="A67" s="5">
        <v>66</v>
      </c>
      <c r="B67" s="5" t="s">
        <v>1682</v>
      </c>
      <c r="C67" s="5" t="s">
        <v>149</v>
      </c>
      <c r="D67" s="5" t="s">
        <v>1929</v>
      </c>
      <c r="E67" s="5" t="s">
        <v>1930</v>
      </c>
      <c r="F67" s="5" t="s">
        <v>1931</v>
      </c>
      <c r="G67" s="5" t="s">
        <v>1932</v>
      </c>
      <c r="J67" s="5" t="s">
        <v>2256</v>
      </c>
    </row>
    <row r="68" spans="1:10">
      <c r="A68" s="5">
        <v>67</v>
      </c>
      <c r="B68" s="5" t="s">
        <v>1682</v>
      </c>
      <c r="C68" s="5" t="s">
        <v>149</v>
      </c>
      <c r="D68" s="5" t="s">
        <v>1933</v>
      </c>
      <c r="E68" s="5" t="s">
        <v>1934</v>
      </c>
      <c r="F68" s="5" t="s">
        <v>1935</v>
      </c>
      <c r="G68" s="5" t="s">
        <v>1936</v>
      </c>
      <c r="J68" s="5" t="s">
        <v>2256</v>
      </c>
    </row>
    <row r="69" spans="1:10">
      <c r="A69" s="5">
        <v>68</v>
      </c>
      <c r="B69" s="5" t="s">
        <v>1682</v>
      </c>
      <c r="C69" s="5" t="s">
        <v>149</v>
      </c>
      <c r="D69" s="5" t="s">
        <v>1937</v>
      </c>
      <c r="E69" s="5" t="s">
        <v>1938</v>
      </c>
      <c r="F69" s="5" t="s">
        <v>1939</v>
      </c>
      <c r="G69" s="5" t="s">
        <v>1940</v>
      </c>
      <c r="J69" s="5" t="s">
        <v>2256</v>
      </c>
    </row>
    <row r="70" spans="1:10">
      <c r="A70" s="5">
        <v>69</v>
      </c>
      <c r="B70" s="5" t="s">
        <v>1682</v>
      </c>
      <c r="C70" s="5" t="s">
        <v>149</v>
      </c>
      <c r="D70" s="5" t="s">
        <v>1941</v>
      </c>
      <c r="E70" s="5" t="s">
        <v>1942</v>
      </c>
      <c r="F70" s="5" t="s">
        <v>1943</v>
      </c>
      <c r="G70" s="5" t="s">
        <v>1944</v>
      </c>
      <c r="J70" s="5" t="s">
        <v>2256</v>
      </c>
    </row>
    <row r="71" spans="1:10">
      <c r="A71" s="5">
        <v>70</v>
      </c>
      <c r="B71" s="5" t="s">
        <v>1682</v>
      </c>
      <c r="C71" s="5" t="s">
        <v>149</v>
      </c>
      <c r="D71" s="5" t="s">
        <v>1945</v>
      </c>
      <c r="E71" s="5" t="s">
        <v>1946</v>
      </c>
      <c r="F71" s="5" t="s">
        <v>1947</v>
      </c>
      <c r="G71" s="5" t="s">
        <v>1948</v>
      </c>
      <c r="J71" s="5" t="s">
        <v>2256</v>
      </c>
    </row>
    <row r="72" spans="1:10">
      <c r="A72" s="5">
        <v>71</v>
      </c>
      <c r="B72" s="5" t="s">
        <v>1682</v>
      </c>
      <c r="C72" s="5" t="s">
        <v>149</v>
      </c>
      <c r="D72" s="5" t="s">
        <v>1949</v>
      </c>
      <c r="E72" s="5" t="s">
        <v>1950</v>
      </c>
      <c r="F72" s="5" t="s">
        <v>1951</v>
      </c>
      <c r="G72" s="5" t="s">
        <v>1756</v>
      </c>
      <c r="J72" s="5" t="s">
        <v>2256</v>
      </c>
    </row>
    <row r="73" spans="1:10">
      <c r="A73" s="5">
        <v>72</v>
      </c>
      <c r="B73" s="5" t="s">
        <v>1682</v>
      </c>
      <c r="C73" s="5" t="s">
        <v>149</v>
      </c>
      <c r="D73" s="5" t="s">
        <v>1952</v>
      </c>
      <c r="E73" s="5" t="s">
        <v>1953</v>
      </c>
      <c r="F73" s="5" t="s">
        <v>1954</v>
      </c>
      <c r="G73" s="5" t="s">
        <v>1686</v>
      </c>
      <c r="J73" s="5" t="s">
        <v>2256</v>
      </c>
    </row>
    <row r="74" spans="1:10">
      <c r="A74" s="5">
        <v>73</v>
      </c>
      <c r="B74" s="5" t="s">
        <v>1682</v>
      </c>
      <c r="C74" s="5" t="s">
        <v>149</v>
      </c>
      <c r="D74" s="5" t="s">
        <v>1955</v>
      </c>
      <c r="E74" s="5" t="s">
        <v>1956</v>
      </c>
      <c r="F74" s="5" t="s">
        <v>1957</v>
      </c>
      <c r="G74" s="5" t="s">
        <v>1867</v>
      </c>
      <c r="J74" s="5" t="s">
        <v>2256</v>
      </c>
    </row>
    <row r="75" spans="1:10">
      <c r="A75" s="5">
        <v>74</v>
      </c>
      <c r="B75" s="5" t="s">
        <v>1682</v>
      </c>
      <c r="C75" s="5" t="s">
        <v>149</v>
      </c>
      <c r="D75" s="5" t="s">
        <v>1958</v>
      </c>
      <c r="E75" s="5" t="s">
        <v>1959</v>
      </c>
      <c r="F75" s="5" t="s">
        <v>1960</v>
      </c>
      <c r="G75" s="5" t="s">
        <v>1737</v>
      </c>
      <c r="J75" s="5" t="s">
        <v>2256</v>
      </c>
    </row>
    <row r="76" spans="1:10">
      <c r="A76" s="5">
        <v>75</v>
      </c>
      <c r="B76" s="5" t="s">
        <v>1682</v>
      </c>
      <c r="C76" s="5" t="s">
        <v>149</v>
      </c>
      <c r="D76" s="5" t="s">
        <v>1961</v>
      </c>
      <c r="E76" s="5" t="s">
        <v>1962</v>
      </c>
      <c r="F76" s="5" t="s">
        <v>1963</v>
      </c>
      <c r="G76" s="5" t="s">
        <v>1733</v>
      </c>
      <c r="J76" s="5" t="s">
        <v>2256</v>
      </c>
    </row>
    <row r="77" spans="1:10">
      <c r="A77" s="5">
        <v>76</v>
      </c>
      <c r="B77" s="5" t="s">
        <v>1682</v>
      </c>
      <c r="C77" s="5" t="s">
        <v>149</v>
      </c>
      <c r="D77" s="5" t="s">
        <v>1964</v>
      </c>
      <c r="E77" s="5" t="s">
        <v>1965</v>
      </c>
      <c r="F77" s="5" t="s">
        <v>1966</v>
      </c>
      <c r="G77" s="5" t="s">
        <v>1967</v>
      </c>
      <c r="H77" s="5" t="s">
        <v>1968</v>
      </c>
      <c r="J77" s="5" t="s">
        <v>2256</v>
      </c>
    </row>
    <row r="78" spans="1:10">
      <c r="A78" s="5">
        <v>77</v>
      </c>
      <c r="B78" s="5" t="s">
        <v>1682</v>
      </c>
      <c r="C78" s="5" t="s">
        <v>149</v>
      </c>
      <c r="D78" s="5" t="s">
        <v>1969</v>
      </c>
      <c r="E78" s="5" t="s">
        <v>1970</v>
      </c>
      <c r="F78" s="5" t="s">
        <v>1971</v>
      </c>
      <c r="G78" s="5" t="s">
        <v>1972</v>
      </c>
      <c r="J78" s="5" t="s">
        <v>2256</v>
      </c>
    </row>
    <row r="79" spans="1:10">
      <c r="A79" s="5">
        <v>78</v>
      </c>
      <c r="B79" s="5" t="s">
        <v>1682</v>
      </c>
      <c r="C79" s="5" t="s">
        <v>149</v>
      </c>
      <c r="D79" s="5" t="s">
        <v>1973</v>
      </c>
      <c r="E79" s="5" t="s">
        <v>1974</v>
      </c>
      <c r="F79" s="5" t="s">
        <v>1975</v>
      </c>
      <c r="G79" s="5" t="s">
        <v>1838</v>
      </c>
      <c r="J79" s="5" t="s">
        <v>2256</v>
      </c>
    </row>
    <row r="80" spans="1:10">
      <c r="A80" s="5">
        <v>79</v>
      </c>
      <c r="B80" s="5" t="s">
        <v>1682</v>
      </c>
      <c r="C80" s="5" t="s">
        <v>149</v>
      </c>
      <c r="D80" s="5" t="s">
        <v>1976</v>
      </c>
      <c r="E80" s="5" t="s">
        <v>1977</v>
      </c>
      <c r="F80" s="5" t="s">
        <v>1978</v>
      </c>
      <c r="G80" s="5" t="s">
        <v>1733</v>
      </c>
      <c r="J80" s="5" t="s">
        <v>2256</v>
      </c>
    </row>
    <row r="81" spans="1:10">
      <c r="A81" s="5">
        <v>80</v>
      </c>
      <c r="B81" s="5" t="s">
        <v>1682</v>
      </c>
      <c r="C81" s="5" t="s">
        <v>149</v>
      </c>
      <c r="D81" s="5" t="s">
        <v>1979</v>
      </c>
      <c r="E81" s="5" t="s">
        <v>1980</v>
      </c>
      <c r="F81" s="5" t="s">
        <v>1981</v>
      </c>
      <c r="G81" s="5" t="s">
        <v>1877</v>
      </c>
      <c r="J81" s="5" t="s">
        <v>2256</v>
      </c>
    </row>
    <row r="82" spans="1:10">
      <c r="A82" s="5">
        <v>81</v>
      </c>
      <c r="B82" s="5" t="s">
        <v>1682</v>
      </c>
      <c r="C82" s="5" t="s">
        <v>149</v>
      </c>
      <c r="D82" s="5" t="s">
        <v>1982</v>
      </c>
      <c r="E82" s="5" t="s">
        <v>1983</v>
      </c>
      <c r="F82" s="5" t="s">
        <v>1984</v>
      </c>
      <c r="G82" s="5" t="s">
        <v>1690</v>
      </c>
      <c r="J82" s="5" t="s">
        <v>2256</v>
      </c>
    </row>
    <row r="83" spans="1:10">
      <c r="A83" s="5">
        <v>82</v>
      </c>
      <c r="B83" s="5" t="s">
        <v>1682</v>
      </c>
      <c r="C83" s="5" t="s">
        <v>149</v>
      </c>
      <c r="D83" s="5" t="s">
        <v>1985</v>
      </c>
      <c r="E83" s="5" t="s">
        <v>1986</v>
      </c>
      <c r="F83" s="5" t="s">
        <v>1987</v>
      </c>
      <c r="G83" s="5" t="s">
        <v>1889</v>
      </c>
      <c r="J83" s="5" t="s">
        <v>2256</v>
      </c>
    </row>
    <row r="84" spans="1:10">
      <c r="A84" s="5">
        <v>83</v>
      </c>
      <c r="B84" s="5" t="s">
        <v>1682</v>
      </c>
      <c r="C84" s="5" t="s">
        <v>149</v>
      </c>
      <c r="D84" s="5" t="s">
        <v>1988</v>
      </c>
      <c r="E84" s="5" t="s">
        <v>1989</v>
      </c>
      <c r="F84" s="5" t="s">
        <v>1990</v>
      </c>
      <c r="G84" s="5" t="s">
        <v>1936</v>
      </c>
      <c r="J84" s="5" t="s">
        <v>2256</v>
      </c>
    </row>
    <row r="85" spans="1:10">
      <c r="A85" s="5">
        <v>84</v>
      </c>
      <c r="B85" s="5" t="s">
        <v>1682</v>
      </c>
      <c r="C85" s="5" t="s">
        <v>149</v>
      </c>
      <c r="D85" s="5" t="s">
        <v>1991</v>
      </c>
      <c r="E85" s="5" t="s">
        <v>1992</v>
      </c>
      <c r="F85" s="5" t="s">
        <v>1993</v>
      </c>
      <c r="G85" s="5" t="s">
        <v>1994</v>
      </c>
      <c r="J85" s="5" t="s">
        <v>2256</v>
      </c>
    </row>
    <row r="86" spans="1:10">
      <c r="A86" s="5">
        <v>85</v>
      </c>
      <c r="B86" s="5" t="s">
        <v>1682</v>
      </c>
      <c r="C86" s="5" t="s">
        <v>149</v>
      </c>
      <c r="D86" s="5" t="s">
        <v>1995</v>
      </c>
      <c r="E86" s="5" t="s">
        <v>1996</v>
      </c>
      <c r="F86" s="5" t="s">
        <v>1997</v>
      </c>
      <c r="G86" s="5" t="s">
        <v>1998</v>
      </c>
      <c r="H86" s="5" t="s">
        <v>1999</v>
      </c>
      <c r="J86" s="5" t="s">
        <v>2256</v>
      </c>
    </row>
    <row r="87" spans="1:10">
      <c r="A87" s="5">
        <v>86</v>
      </c>
      <c r="B87" s="5" t="s">
        <v>1682</v>
      </c>
      <c r="C87" s="5" t="s">
        <v>149</v>
      </c>
      <c r="D87" s="5" t="s">
        <v>2000</v>
      </c>
      <c r="E87" s="5" t="s">
        <v>2001</v>
      </c>
      <c r="F87" s="5" t="s">
        <v>2002</v>
      </c>
      <c r="G87" s="5" t="s">
        <v>1998</v>
      </c>
      <c r="H87" s="5" t="s">
        <v>2003</v>
      </c>
      <c r="J87" s="5" t="s">
        <v>2256</v>
      </c>
    </row>
    <row r="88" spans="1:10">
      <c r="A88" s="5">
        <v>87</v>
      </c>
      <c r="B88" s="5" t="s">
        <v>1682</v>
      </c>
      <c r="C88" s="5" t="s">
        <v>149</v>
      </c>
      <c r="D88" s="5" t="s">
        <v>2004</v>
      </c>
      <c r="E88" s="5" t="s">
        <v>2005</v>
      </c>
      <c r="F88" s="5" t="s">
        <v>2006</v>
      </c>
      <c r="G88" s="5" t="s">
        <v>1948</v>
      </c>
      <c r="J88" s="5" t="s">
        <v>2256</v>
      </c>
    </row>
    <row r="89" spans="1:10">
      <c r="A89" s="5">
        <v>88</v>
      </c>
      <c r="B89" s="5" t="s">
        <v>1682</v>
      </c>
      <c r="C89" s="5" t="s">
        <v>149</v>
      </c>
      <c r="D89" s="5" t="s">
        <v>2007</v>
      </c>
      <c r="E89" s="5" t="s">
        <v>2008</v>
      </c>
      <c r="F89" s="5" t="s">
        <v>2009</v>
      </c>
      <c r="G89" s="5" t="s">
        <v>2010</v>
      </c>
      <c r="J89" s="5" t="s">
        <v>2256</v>
      </c>
    </row>
    <row r="90" spans="1:10">
      <c r="A90" s="5">
        <v>89</v>
      </c>
      <c r="B90" s="5" t="s">
        <v>1682</v>
      </c>
      <c r="C90" s="5" t="s">
        <v>149</v>
      </c>
      <c r="D90" s="5" t="s">
        <v>2011</v>
      </c>
      <c r="E90" s="5" t="s">
        <v>2012</v>
      </c>
      <c r="F90" s="5" t="s">
        <v>2013</v>
      </c>
      <c r="G90" s="5" t="s">
        <v>1948</v>
      </c>
      <c r="H90" s="5" t="s">
        <v>1725</v>
      </c>
      <c r="J90" s="5" t="s">
        <v>2256</v>
      </c>
    </row>
    <row r="91" spans="1:10">
      <c r="A91" s="5">
        <v>90</v>
      </c>
      <c r="B91" s="5" t="s">
        <v>1682</v>
      </c>
      <c r="C91" s="5" t="s">
        <v>149</v>
      </c>
      <c r="D91" s="5" t="s">
        <v>2014</v>
      </c>
      <c r="E91" s="5" t="s">
        <v>2015</v>
      </c>
      <c r="F91" s="5" t="s">
        <v>2016</v>
      </c>
      <c r="G91" s="5" t="s">
        <v>1948</v>
      </c>
      <c r="J91" s="5" t="s">
        <v>2256</v>
      </c>
    </row>
    <row r="92" spans="1:10">
      <c r="A92" s="5">
        <v>91</v>
      </c>
      <c r="B92" s="5" t="s">
        <v>1682</v>
      </c>
      <c r="C92" s="5" t="s">
        <v>149</v>
      </c>
      <c r="D92" s="5" t="s">
        <v>2017</v>
      </c>
      <c r="E92" s="5" t="s">
        <v>2018</v>
      </c>
      <c r="F92" s="5" t="s">
        <v>2019</v>
      </c>
      <c r="G92" s="5" t="s">
        <v>2020</v>
      </c>
      <c r="J92" s="5" t="s">
        <v>2256</v>
      </c>
    </row>
    <row r="93" spans="1:10">
      <c r="A93" s="5">
        <v>92</v>
      </c>
      <c r="B93" s="5" t="s">
        <v>1682</v>
      </c>
      <c r="C93" s="5" t="s">
        <v>149</v>
      </c>
      <c r="D93" s="5" t="s">
        <v>2021</v>
      </c>
      <c r="E93" s="5" t="s">
        <v>2022</v>
      </c>
      <c r="F93" s="5" t="s">
        <v>2023</v>
      </c>
      <c r="G93" s="5" t="s">
        <v>1686</v>
      </c>
      <c r="J93" s="5" t="s">
        <v>2256</v>
      </c>
    </row>
    <row r="94" spans="1:10">
      <c r="A94" s="5">
        <v>93</v>
      </c>
      <c r="B94" s="5" t="s">
        <v>1682</v>
      </c>
      <c r="C94" s="5" t="s">
        <v>149</v>
      </c>
      <c r="D94" s="5" t="s">
        <v>2024</v>
      </c>
      <c r="E94" s="5" t="s">
        <v>2025</v>
      </c>
      <c r="F94" s="5" t="s">
        <v>2026</v>
      </c>
      <c r="G94" s="5" t="s">
        <v>1760</v>
      </c>
      <c r="J94" s="5" t="s">
        <v>2256</v>
      </c>
    </row>
    <row r="95" spans="1:10">
      <c r="A95" s="5">
        <v>94</v>
      </c>
      <c r="B95" s="5" t="s">
        <v>1682</v>
      </c>
      <c r="C95" s="5" t="s">
        <v>149</v>
      </c>
      <c r="D95" s="5" t="s">
        <v>2027</v>
      </c>
      <c r="E95" s="5" t="s">
        <v>2028</v>
      </c>
      <c r="F95" s="5" t="s">
        <v>2029</v>
      </c>
      <c r="G95" s="5" t="s">
        <v>1733</v>
      </c>
      <c r="J95" s="5" t="s">
        <v>2256</v>
      </c>
    </row>
    <row r="96" spans="1:10">
      <c r="A96" s="5">
        <v>95</v>
      </c>
      <c r="B96" s="5" t="s">
        <v>1682</v>
      </c>
      <c r="C96" s="5" t="s">
        <v>149</v>
      </c>
      <c r="D96" s="5" t="s">
        <v>2030</v>
      </c>
      <c r="E96" s="5" t="s">
        <v>2031</v>
      </c>
      <c r="F96" s="5" t="s">
        <v>2032</v>
      </c>
      <c r="G96" s="5" t="s">
        <v>1733</v>
      </c>
      <c r="J96" s="5" t="s">
        <v>2256</v>
      </c>
    </row>
    <row r="97" spans="1:10">
      <c r="A97" s="5">
        <v>96</v>
      </c>
      <c r="B97" s="5" t="s">
        <v>1682</v>
      </c>
      <c r="C97" s="5" t="s">
        <v>149</v>
      </c>
      <c r="D97" s="5" t="s">
        <v>2033</v>
      </c>
      <c r="E97" s="5" t="s">
        <v>2034</v>
      </c>
      <c r="F97" s="5" t="s">
        <v>2035</v>
      </c>
      <c r="G97" s="5" t="s">
        <v>1881</v>
      </c>
      <c r="J97" s="5" t="s">
        <v>2256</v>
      </c>
    </row>
    <row r="98" spans="1:10">
      <c r="A98" s="5">
        <v>97</v>
      </c>
      <c r="B98" s="5" t="s">
        <v>1682</v>
      </c>
      <c r="C98" s="5" t="s">
        <v>149</v>
      </c>
      <c r="D98" s="5" t="s">
        <v>2036</v>
      </c>
      <c r="E98" s="5" t="s">
        <v>2037</v>
      </c>
      <c r="F98" s="5" t="s">
        <v>2038</v>
      </c>
      <c r="G98" s="5" t="s">
        <v>1863</v>
      </c>
      <c r="J98" s="5" t="s">
        <v>2256</v>
      </c>
    </row>
    <row r="99" spans="1:10">
      <c r="A99" s="5">
        <v>98</v>
      </c>
      <c r="B99" s="5" t="s">
        <v>1682</v>
      </c>
      <c r="C99" s="5" t="s">
        <v>149</v>
      </c>
      <c r="D99" s="5" t="s">
        <v>2039</v>
      </c>
      <c r="E99" s="5" t="s">
        <v>2040</v>
      </c>
      <c r="F99" s="5" t="s">
        <v>2041</v>
      </c>
      <c r="G99" s="5" t="s">
        <v>1760</v>
      </c>
      <c r="J99" s="5" t="s">
        <v>2256</v>
      </c>
    </row>
    <row r="100" spans="1:10">
      <c r="A100" s="5">
        <v>99</v>
      </c>
      <c r="B100" s="5" t="s">
        <v>1682</v>
      </c>
      <c r="C100" s="5" t="s">
        <v>149</v>
      </c>
      <c r="D100" s="5" t="s">
        <v>2042</v>
      </c>
      <c r="E100" s="5" t="s">
        <v>2043</v>
      </c>
      <c r="F100" s="5" t="s">
        <v>2044</v>
      </c>
      <c r="G100" s="5" t="s">
        <v>2045</v>
      </c>
      <c r="J100" s="5" t="s">
        <v>2256</v>
      </c>
    </row>
    <row r="101" spans="1:10">
      <c r="A101" s="5">
        <v>100</v>
      </c>
      <c r="B101" s="5" t="s">
        <v>1682</v>
      </c>
      <c r="C101" s="5" t="s">
        <v>149</v>
      </c>
      <c r="D101" s="5" t="s">
        <v>2046</v>
      </c>
      <c r="E101" s="5" t="s">
        <v>2047</v>
      </c>
      <c r="F101" s="5" t="s">
        <v>2048</v>
      </c>
      <c r="G101" s="5" t="s">
        <v>1838</v>
      </c>
      <c r="J101" s="5" t="s">
        <v>2256</v>
      </c>
    </row>
    <row r="102" spans="1:10">
      <c r="A102" s="5">
        <v>101</v>
      </c>
      <c r="B102" s="5" t="s">
        <v>1682</v>
      </c>
      <c r="C102" s="5" t="s">
        <v>149</v>
      </c>
      <c r="D102" s="5" t="s">
        <v>2049</v>
      </c>
      <c r="E102" s="5" t="s">
        <v>2050</v>
      </c>
      <c r="F102" s="5" t="s">
        <v>2051</v>
      </c>
      <c r="G102" s="5" t="s">
        <v>1737</v>
      </c>
      <c r="J102" s="5" t="s">
        <v>2256</v>
      </c>
    </row>
    <row r="103" spans="1:10">
      <c r="A103" s="5">
        <v>102</v>
      </c>
      <c r="B103" s="5" t="s">
        <v>1682</v>
      </c>
      <c r="C103" s="5" t="s">
        <v>149</v>
      </c>
      <c r="D103" s="5" t="s">
        <v>2052</v>
      </c>
      <c r="E103" s="5" t="s">
        <v>2053</v>
      </c>
      <c r="F103" s="5" t="s">
        <v>2054</v>
      </c>
      <c r="G103" s="5" t="s">
        <v>2055</v>
      </c>
      <c r="J103" s="5" t="s">
        <v>2256</v>
      </c>
    </row>
    <row r="104" spans="1:10">
      <c r="A104" s="5">
        <v>103</v>
      </c>
      <c r="B104" s="5" t="s">
        <v>1682</v>
      </c>
      <c r="C104" s="5" t="s">
        <v>149</v>
      </c>
      <c r="D104" s="5" t="s">
        <v>2056</v>
      </c>
      <c r="E104" s="5" t="s">
        <v>2057</v>
      </c>
      <c r="F104" s="5" t="s">
        <v>2058</v>
      </c>
      <c r="G104" s="5" t="s">
        <v>1694</v>
      </c>
      <c r="H104" s="5" t="s">
        <v>2059</v>
      </c>
      <c r="J104" s="5" t="s">
        <v>2256</v>
      </c>
    </row>
    <row r="105" spans="1:10">
      <c r="A105" s="5">
        <v>104</v>
      </c>
      <c r="B105" s="5" t="s">
        <v>1682</v>
      </c>
      <c r="C105" s="5" t="s">
        <v>149</v>
      </c>
      <c r="D105" s="5" t="s">
        <v>2060</v>
      </c>
      <c r="E105" s="5" t="s">
        <v>2061</v>
      </c>
      <c r="F105" s="5" t="s">
        <v>2062</v>
      </c>
      <c r="G105" s="5" t="s">
        <v>1838</v>
      </c>
      <c r="J105" s="5" t="s">
        <v>2256</v>
      </c>
    </row>
    <row r="106" spans="1:10">
      <c r="A106" s="5">
        <v>105</v>
      </c>
      <c r="B106" s="5" t="s">
        <v>1682</v>
      </c>
      <c r="C106" s="5" t="s">
        <v>149</v>
      </c>
      <c r="D106" s="5" t="s">
        <v>2063</v>
      </c>
      <c r="E106" s="5" t="s">
        <v>2064</v>
      </c>
      <c r="F106" s="5" t="s">
        <v>2065</v>
      </c>
      <c r="G106" s="5" t="s">
        <v>1998</v>
      </c>
      <c r="J106" s="5" t="s">
        <v>2256</v>
      </c>
    </row>
    <row r="107" spans="1:10">
      <c r="A107" s="5">
        <v>106</v>
      </c>
      <c r="B107" s="5" t="s">
        <v>1682</v>
      </c>
      <c r="C107" s="5" t="s">
        <v>149</v>
      </c>
      <c r="D107" s="5" t="s">
        <v>2066</v>
      </c>
      <c r="E107" s="5" t="s">
        <v>2067</v>
      </c>
      <c r="F107" s="5" t="s">
        <v>2068</v>
      </c>
      <c r="G107" s="5" t="s">
        <v>1994</v>
      </c>
      <c r="J107" s="5" t="s">
        <v>2256</v>
      </c>
    </row>
    <row r="108" spans="1:10">
      <c r="A108" s="5">
        <v>107</v>
      </c>
      <c r="B108" s="5" t="s">
        <v>1682</v>
      </c>
      <c r="C108" s="5" t="s">
        <v>149</v>
      </c>
      <c r="D108" s="5" t="s">
        <v>2069</v>
      </c>
      <c r="E108" s="5" t="s">
        <v>2070</v>
      </c>
      <c r="F108" s="5" t="s">
        <v>2071</v>
      </c>
      <c r="G108" s="5" t="s">
        <v>1877</v>
      </c>
      <c r="J108" s="5" t="s">
        <v>2256</v>
      </c>
    </row>
    <row r="109" spans="1:10">
      <c r="A109" s="5">
        <v>108</v>
      </c>
      <c r="B109" s="5" t="s">
        <v>1682</v>
      </c>
      <c r="C109" s="5" t="s">
        <v>149</v>
      </c>
      <c r="D109" s="5" t="s">
        <v>2072</v>
      </c>
      <c r="E109" s="5" t="s">
        <v>2073</v>
      </c>
      <c r="F109" s="5" t="s">
        <v>2074</v>
      </c>
      <c r="G109" s="5" t="s">
        <v>1948</v>
      </c>
      <c r="J109" s="5" t="s">
        <v>2256</v>
      </c>
    </row>
    <row r="110" spans="1:10">
      <c r="A110" s="5">
        <v>109</v>
      </c>
      <c r="B110" s="5" t="s">
        <v>1682</v>
      </c>
      <c r="C110" s="5" t="s">
        <v>149</v>
      </c>
      <c r="D110" s="5" t="s">
        <v>2075</v>
      </c>
      <c r="E110" s="5" t="s">
        <v>2076</v>
      </c>
      <c r="F110" s="5" t="s">
        <v>2077</v>
      </c>
      <c r="G110" s="5" t="s">
        <v>2078</v>
      </c>
      <c r="J110" s="5" t="s">
        <v>2256</v>
      </c>
    </row>
    <row r="111" spans="1:10">
      <c r="A111" s="5">
        <v>110</v>
      </c>
      <c r="B111" s="5" t="s">
        <v>1682</v>
      </c>
      <c r="C111" s="5" t="s">
        <v>149</v>
      </c>
      <c r="D111" s="5" t="s">
        <v>2079</v>
      </c>
      <c r="E111" s="5" t="s">
        <v>2080</v>
      </c>
      <c r="F111" s="5" t="s">
        <v>2077</v>
      </c>
      <c r="G111" s="5" t="s">
        <v>1852</v>
      </c>
      <c r="J111" s="5" t="s">
        <v>2256</v>
      </c>
    </row>
    <row r="112" spans="1:10">
      <c r="A112" s="5">
        <v>111</v>
      </c>
      <c r="B112" s="5" t="s">
        <v>1682</v>
      </c>
      <c r="C112" s="5" t="s">
        <v>149</v>
      </c>
      <c r="D112" s="5" t="s">
        <v>2081</v>
      </c>
      <c r="E112" s="5" t="s">
        <v>2082</v>
      </c>
      <c r="F112" s="5" t="s">
        <v>2077</v>
      </c>
      <c r="G112" s="5" t="s">
        <v>2083</v>
      </c>
      <c r="J112" s="5" t="s">
        <v>2256</v>
      </c>
    </row>
    <row r="113" spans="1:10">
      <c r="A113" s="5">
        <v>112</v>
      </c>
      <c r="B113" s="5" t="s">
        <v>1682</v>
      </c>
      <c r="C113" s="5" t="s">
        <v>149</v>
      </c>
      <c r="D113" s="5" t="s">
        <v>2084</v>
      </c>
      <c r="E113" s="5" t="s">
        <v>2085</v>
      </c>
      <c r="F113" s="5" t="s">
        <v>2077</v>
      </c>
      <c r="G113" s="5" t="s">
        <v>2086</v>
      </c>
      <c r="J113" s="5" t="s">
        <v>2256</v>
      </c>
    </row>
    <row r="114" spans="1:10">
      <c r="A114" s="5">
        <v>113</v>
      </c>
      <c r="B114" s="5" t="s">
        <v>1682</v>
      </c>
      <c r="C114" s="5" t="s">
        <v>149</v>
      </c>
      <c r="D114" s="5" t="s">
        <v>2087</v>
      </c>
      <c r="E114" s="5" t="s">
        <v>2088</v>
      </c>
      <c r="F114" s="5" t="s">
        <v>2077</v>
      </c>
      <c r="G114" s="5" t="s">
        <v>2089</v>
      </c>
      <c r="J114" s="5" t="s">
        <v>2256</v>
      </c>
    </row>
    <row r="115" spans="1:10">
      <c r="A115" s="5">
        <v>114</v>
      </c>
      <c r="B115" s="5" t="s">
        <v>1682</v>
      </c>
      <c r="C115" s="5" t="s">
        <v>149</v>
      </c>
      <c r="D115" s="5" t="s">
        <v>2090</v>
      </c>
      <c r="E115" s="5" t="s">
        <v>2091</v>
      </c>
      <c r="F115" s="5" t="s">
        <v>2077</v>
      </c>
      <c r="G115" s="5" t="s">
        <v>2092</v>
      </c>
      <c r="J115" s="5" t="s">
        <v>2256</v>
      </c>
    </row>
    <row r="116" spans="1:10">
      <c r="A116" s="5">
        <v>115</v>
      </c>
      <c r="B116" s="5" t="s">
        <v>1682</v>
      </c>
      <c r="C116" s="5" t="s">
        <v>149</v>
      </c>
      <c r="D116" s="5" t="s">
        <v>2093</v>
      </c>
      <c r="E116" s="5" t="s">
        <v>2094</v>
      </c>
      <c r="F116" s="5" t="s">
        <v>2077</v>
      </c>
      <c r="G116" s="5" t="s">
        <v>2095</v>
      </c>
      <c r="J116" s="5" t="s">
        <v>2256</v>
      </c>
    </row>
    <row r="117" spans="1:10">
      <c r="A117" s="5">
        <v>116</v>
      </c>
      <c r="B117" s="5" t="s">
        <v>1682</v>
      </c>
      <c r="C117" s="5" t="s">
        <v>149</v>
      </c>
      <c r="D117" s="5" t="s">
        <v>2096</v>
      </c>
      <c r="E117" s="5" t="s">
        <v>2097</v>
      </c>
      <c r="F117" s="5" t="s">
        <v>2077</v>
      </c>
      <c r="G117" s="5" t="s">
        <v>2098</v>
      </c>
      <c r="J117" s="5" t="s">
        <v>2256</v>
      </c>
    </row>
    <row r="118" spans="1:10">
      <c r="A118" s="5">
        <v>117</v>
      </c>
      <c r="B118" s="5" t="s">
        <v>1682</v>
      </c>
      <c r="C118" s="5" t="s">
        <v>149</v>
      </c>
      <c r="D118" s="5" t="s">
        <v>2099</v>
      </c>
      <c r="E118" s="5" t="s">
        <v>2100</v>
      </c>
      <c r="F118" s="5" t="s">
        <v>2101</v>
      </c>
      <c r="G118" s="5" t="s">
        <v>1724</v>
      </c>
      <c r="J118" s="5" t="s">
        <v>2256</v>
      </c>
    </row>
    <row r="119" spans="1:10">
      <c r="A119" s="5">
        <v>118</v>
      </c>
      <c r="B119" s="5" t="s">
        <v>1682</v>
      </c>
      <c r="C119" s="5" t="s">
        <v>149</v>
      </c>
      <c r="D119" s="5" t="s">
        <v>2102</v>
      </c>
      <c r="E119" s="5" t="s">
        <v>2103</v>
      </c>
      <c r="F119" s="5" t="s">
        <v>2104</v>
      </c>
      <c r="G119" s="5" t="s">
        <v>2105</v>
      </c>
      <c r="J119" s="5" t="s">
        <v>2256</v>
      </c>
    </row>
    <row r="120" spans="1:10">
      <c r="A120" s="5">
        <v>119</v>
      </c>
      <c r="B120" s="5" t="s">
        <v>1682</v>
      </c>
      <c r="C120" s="5" t="s">
        <v>149</v>
      </c>
      <c r="D120" s="5" t="s">
        <v>2106</v>
      </c>
      <c r="E120" s="5" t="s">
        <v>2107</v>
      </c>
      <c r="F120" s="5" t="s">
        <v>2108</v>
      </c>
      <c r="G120" s="5" t="s">
        <v>1833</v>
      </c>
      <c r="J120" s="5" t="s">
        <v>2256</v>
      </c>
    </row>
    <row r="121" spans="1:10">
      <c r="A121" s="5">
        <v>120</v>
      </c>
      <c r="B121" s="5" t="s">
        <v>1682</v>
      </c>
      <c r="C121" s="5" t="s">
        <v>149</v>
      </c>
      <c r="D121" s="5" t="s">
        <v>2109</v>
      </c>
      <c r="E121" s="5" t="s">
        <v>2110</v>
      </c>
      <c r="F121" s="5" t="s">
        <v>2111</v>
      </c>
      <c r="G121" s="5" t="s">
        <v>1877</v>
      </c>
      <c r="J121" s="5" t="s">
        <v>2256</v>
      </c>
    </row>
    <row r="122" spans="1:10">
      <c r="A122" s="5">
        <v>121</v>
      </c>
      <c r="B122" s="5" t="s">
        <v>1682</v>
      </c>
      <c r="C122" s="5" t="s">
        <v>149</v>
      </c>
      <c r="D122" s="5" t="s">
        <v>2112</v>
      </c>
      <c r="E122" s="5" t="s">
        <v>2113</v>
      </c>
      <c r="F122" s="5" t="s">
        <v>2114</v>
      </c>
      <c r="G122" s="5" t="s">
        <v>2115</v>
      </c>
      <c r="J122" s="5" t="s">
        <v>2256</v>
      </c>
    </row>
    <row r="123" spans="1:10">
      <c r="A123" s="5">
        <v>122</v>
      </c>
      <c r="B123" s="5" t="s">
        <v>1682</v>
      </c>
      <c r="C123" s="5" t="s">
        <v>149</v>
      </c>
      <c r="D123" s="5" t="s">
        <v>2116</v>
      </c>
      <c r="E123" s="5" t="s">
        <v>2117</v>
      </c>
      <c r="F123" s="5" t="s">
        <v>2118</v>
      </c>
      <c r="G123" s="5" t="s">
        <v>1998</v>
      </c>
      <c r="J123" s="5" t="s">
        <v>2256</v>
      </c>
    </row>
    <row r="124" spans="1:10">
      <c r="A124" s="5">
        <v>123</v>
      </c>
      <c r="B124" s="5" t="s">
        <v>1682</v>
      </c>
      <c r="C124" s="5" t="s">
        <v>149</v>
      </c>
      <c r="D124" s="5" t="s">
        <v>2119</v>
      </c>
      <c r="E124" s="5" t="s">
        <v>2120</v>
      </c>
      <c r="F124" s="5" t="s">
        <v>2121</v>
      </c>
      <c r="G124" s="5" t="s">
        <v>1737</v>
      </c>
      <c r="J124" s="5" t="s">
        <v>2256</v>
      </c>
    </row>
    <row r="125" spans="1:10">
      <c r="A125" s="5">
        <v>124</v>
      </c>
      <c r="B125" s="5" t="s">
        <v>1682</v>
      </c>
      <c r="C125" s="5" t="s">
        <v>149</v>
      </c>
      <c r="D125" s="5" t="s">
        <v>2122</v>
      </c>
      <c r="E125" s="5" t="s">
        <v>2123</v>
      </c>
      <c r="F125" s="5" t="s">
        <v>2124</v>
      </c>
      <c r="G125" s="5" t="s">
        <v>1737</v>
      </c>
      <c r="J125" s="5" t="s">
        <v>2256</v>
      </c>
    </row>
    <row r="126" spans="1:10">
      <c r="A126" s="5">
        <v>125</v>
      </c>
      <c r="B126" s="5" t="s">
        <v>1682</v>
      </c>
      <c r="C126" s="5" t="s">
        <v>149</v>
      </c>
      <c r="D126" s="5" t="s">
        <v>2125</v>
      </c>
      <c r="E126" s="5" t="s">
        <v>2126</v>
      </c>
      <c r="F126" s="5" t="s">
        <v>2127</v>
      </c>
      <c r="G126" s="5" t="s">
        <v>1760</v>
      </c>
      <c r="H126" s="5" t="s">
        <v>2128</v>
      </c>
      <c r="J126" s="5" t="s">
        <v>2256</v>
      </c>
    </row>
    <row r="127" spans="1:10">
      <c r="A127" s="5">
        <v>126</v>
      </c>
      <c r="B127" s="5" t="s">
        <v>1682</v>
      </c>
      <c r="C127" s="5" t="s">
        <v>149</v>
      </c>
      <c r="D127" s="5" t="s">
        <v>2129</v>
      </c>
      <c r="E127" s="5" t="s">
        <v>2130</v>
      </c>
      <c r="F127" s="5" t="s">
        <v>2131</v>
      </c>
      <c r="G127" s="5" t="s">
        <v>2132</v>
      </c>
      <c r="J127" s="5" t="s">
        <v>2256</v>
      </c>
    </row>
    <row r="128" spans="1:10">
      <c r="A128" s="5">
        <v>127</v>
      </c>
      <c r="B128" s="5" t="s">
        <v>1682</v>
      </c>
      <c r="C128" s="5" t="s">
        <v>149</v>
      </c>
      <c r="D128" s="5" t="s">
        <v>2133</v>
      </c>
      <c r="E128" s="5" t="s">
        <v>2134</v>
      </c>
      <c r="F128" s="5" t="s">
        <v>2135</v>
      </c>
      <c r="G128" s="5" t="s">
        <v>1799</v>
      </c>
      <c r="H128" s="5" t="s">
        <v>2136</v>
      </c>
      <c r="J128" s="5" t="s">
        <v>2256</v>
      </c>
    </row>
    <row r="129" spans="1:10">
      <c r="A129" s="5">
        <v>128</v>
      </c>
      <c r="B129" s="5" t="s">
        <v>1682</v>
      </c>
      <c r="C129" s="5" t="s">
        <v>149</v>
      </c>
      <c r="D129" s="5" t="s">
        <v>2137</v>
      </c>
      <c r="E129" s="5" t="s">
        <v>2134</v>
      </c>
      <c r="F129" s="5" t="s">
        <v>2138</v>
      </c>
      <c r="G129" s="5" t="s">
        <v>2139</v>
      </c>
      <c r="J129" s="5" t="s">
        <v>2256</v>
      </c>
    </row>
    <row r="130" spans="1:10">
      <c r="A130" s="5">
        <v>129</v>
      </c>
      <c r="B130" s="5" t="s">
        <v>1682</v>
      </c>
      <c r="C130" s="5" t="s">
        <v>149</v>
      </c>
      <c r="D130" s="5" t="s">
        <v>2140</v>
      </c>
      <c r="E130" s="5" t="s">
        <v>2141</v>
      </c>
      <c r="F130" s="5" t="s">
        <v>2142</v>
      </c>
      <c r="G130" s="5" t="s">
        <v>1936</v>
      </c>
      <c r="J130" s="5" t="s">
        <v>2256</v>
      </c>
    </row>
    <row r="131" spans="1:10">
      <c r="A131" s="5">
        <v>130</v>
      </c>
      <c r="B131" s="5" t="s">
        <v>1682</v>
      </c>
      <c r="C131" s="5" t="s">
        <v>149</v>
      </c>
      <c r="D131" s="5" t="s">
        <v>2143</v>
      </c>
      <c r="E131" s="5" t="s">
        <v>2144</v>
      </c>
      <c r="F131" s="5" t="s">
        <v>2145</v>
      </c>
      <c r="G131" s="5" t="s">
        <v>1737</v>
      </c>
      <c r="J131" s="5" t="s">
        <v>2256</v>
      </c>
    </row>
    <row r="132" spans="1:10">
      <c r="A132" s="5">
        <v>131</v>
      </c>
      <c r="B132" s="5" t="s">
        <v>1682</v>
      </c>
      <c r="C132" s="5" t="s">
        <v>149</v>
      </c>
      <c r="D132" s="5" t="s">
        <v>2146</v>
      </c>
      <c r="E132" s="5" t="s">
        <v>2147</v>
      </c>
      <c r="F132" s="5" t="s">
        <v>2148</v>
      </c>
      <c r="G132" s="5" t="s">
        <v>2105</v>
      </c>
      <c r="J132" s="5" t="s">
        <v>2256</v>
      </c>
    </row>
    <row r="133" spans="1:10">
      <c r="A133" s="5">
        <v>132</v>
      </c>
      <c r="B133" s="5" t="s">
        <v>1682</v>
      </c>
      <c r="C133" s="5" t="s">
        <v>149</v>
      </c>
      <c r="D133" s="5" t="s">
        <v>2149</v>
      </c>
      <c r="E133" s="5" t="s">
        <v>2150</v>
      </c>
      <c r="F133" s="5" t="s">
        <v>2151</v>
      </c>
      <c r="G133" s="5" t="s">
        <v>2152</v>
      </c>
      <c r="J133" s="5" t="s">
        <v>2256</v>
      </c>
    </row>
    <row r="134" spans="1:10">
      <c r="A134" s="5">
        <v>133</v>
      </c>
      <c r="B134" s="5" t="s">
        <v>1682</v>
      </c>
      <c r="C134" s="5" t="s">
        <v>149</v>
      </c>
      <c r="D134" s="5" t="s">
        <v>2153</v>
      </c>
      <c r="E134" s="5" t="s">
        <v>2154</v>
      </c>
      <c r="F134" s="5" t="s">
        <v>2155</v>
      </c>
      <c r="G134" s="5" t="s">
        <v>2132</v>
      </c>
      <c r="J134" s="5" t="s">
        <v>2256</v>
      </c>
    </row>
    <row r="135" spans="1:10">
      <c r="A135" s="5">
        <v>134</v>
      </c>
      <c r="B135" s="5" t="s">
        <v>1682</v>
      </c>
      <c r="C135" s="5" t="s">
        <v>149</v>
      </c>
      <c r="D135" s="5" t="s">
        <v>2156</v>
      </c>
      <c r="E135" s="5" t="s">
        <v>2157</v>
      </c>
      <c r="F135" s="5" t="s">
        <v>2158</v>
      </c>
      <c r="G135" s="5" t="s">
        <v>2159</v>
      </c>
      <c r="J135" s="5" t="s">
        <v>2256</v>
      </c>
    </row>
    <row r="136" spans="1:10">
      <c r="A136" s="5">
        <v>135</v>
      </c>
      <c r="B136" s="5" t="s">
        <v>1682</v>
      </c>
      <c r="C136" s="5" t="s">
        <v>149</v>
      </c>
      <c r="D136" s="5" t="s">
        <v>2160</v>
      </c>
      <c r="E136" s="5" t="s">
        <v>2161</v>
      </c>
      <c r="F136" s="5" t="s">
        <v>2162</v>
      </c>
      <c r="G136" s="5" t="s">
        <v>1756</v>
      </c>
      <c r="J136" s="5" t="s">
        <v>2256</v>
      </c>
    </row>
    <row r="137" spans="1:10">
      <c r="A137" s="5">
        <v>136</v>
      </c>
      <c r="B137" s="5" t="s">
        <v>1682</v>
      </c>
      <c r="C137" s="5" t="s">
        <v>149</v>
      </c>
      <c r="D137" s="5" t="s">
        <v>2163</v>
      </c>
      <c r="E137" s="5" t="s">
        <v>2164</v>
      </c>
      <c r="F137" s="5" t="s">
        <v>2165</v>
      </c>
      <c r="G137" s="5" t="s">
        <v>1936</v>
      </c>
      <c r="J137" s="5" t="s">
        <v>2256</v>
      </c>
    </row>
    <row r="138" spans="1:10">
      <c r="A138" s="5">
        <v>137</v>
      </c>
      <c r="B138" s="5" t="s">
        <v>1682</v>
      </c>
      <c r="C138" s="5" t="s">
        <v>149</v>
      </c>
      <c r="D138" s="5" t="s">
        <v>2166</v>
      </c>
      <c r="E138" s="5" t="s">
        <v>2167</v>
      </c>
      <c r="F138" s="5" t="s">
        <v>2168</v>
      </c>
      <c r="G138" s="5" t="s">
        <v>1972</v>
      </c>
      <c r="J138" s="5" t="s">
        <v>2256</v>
      </c>
    </row>
    <row r="139" spans="1:10">
      <c r="A139" s="5">
        <v>138</v>
      </c>
      <c r="B139" s="5" t="s">
        <v>1682</v>
      </c>
      <c r="C139" s="5" t="s">
        <v>149</v>
      </c>
      <c r="D139" s="5" t="s">
        <v>2169</v>
      </c>
      <c r="E139" s="5" t="s">
        <v>2170</v>
      </c>
      <c r="F139" s="5" t="s">
        <v>2171</v>
      </c>
      <c r="G139" s="5" t="s">
        <v>2172</v>
      </c>
      <c r="J139" s="5" t="s">
        <v>2256</v>
      </c>
    </row>
    <row r="140" spans="1:10">
      <c r="A140" s="5">
        <v>139</v>
      </c>
      <c r="B140" s="5" t="s">
        <v>1682</v>
      </c>
      <c r="C140" s="5" t="s">
        <v>149</v>
      </c>
      <c r="D140" s="5" t="s">
        <v>2173</v>
      </c>
      <c r="E140" s="5" t="s">
        <v>2174</v>
      </c>
      <c r="F140" s="5" t="s">
        <v>2175</v>
      </c>
      <c r="G140" s="5" t="s">
        <v>2105</v>
      </c>
      <c r="J140" s="5" t="s">
        <v>2256</v>
      </c>
    </row>
    <row r="141" spans="1:10">
      <c r="A141" s="5">
        <v>140</v>
      </c>
      <c r="B141" s="5" t="s">
        <v>1682</v>
      </c>
      <c r="C141" s="5" t="s">
        <v>149</v>
      </c>
      <c r="D141" s="5" t="s">
        <v>2176</v>
      </c>
      <c r="E141" s="5" t="s">
        <v>2177</v>
      </c>
      <c r="F141" s="5" t="s">
        <v>2178</v>
      </c>
      <c r="G141" s="5" t="s">
        <v>1940</v>
      </c>
      <c r="J141" s="5" t="s">
        <v>2256</v>
      </c>
    </row>
    <row r="142" spans="1:10">
      <c r="A142" s="5">
        <v>141</v>
      </c>
      <c r="B142" s="5" t="s">
        <v>1682</v>
      </c>
      <c r="C142" s="5" t="s">
        <v>149</v>
      </c>
      <c r="D142" s="5" t="s">
        <v>2179</v>
      </c>
      <c r="E142" s="5" t="s">
        <v>2180</v>
      </c>
      <c r="F142" s="5" t="s">
        <v>1701</v>
      </c>
      <c r="G142" s="5" t="s">
        <v>2181</v>
      </c>
      <c r="J142" s="5" t="s">
        <v>2256</v>
      </c>
    </row>
    <row r="143" spans="1:10">
      <c r="A143" s="5">
        <v>142</v>
      </c>
      <c r="B143" s="5" t="s">
        <v>1682</v>
      </c>
      <c r="C143" s="5" t="s">
        <v>149</v>
      </c>
      <c r="D143" s="5" t="s">
        <v>2182</v>
      </c>
      <c r="E143" s="5" t="s">
        <v>2183</v>
      </c>
      <c r="F143" s="5" t="s">
        <v>2184</v>
      </c>
      <c r="G143" s="5" t="s">
        <v>2185</v>
      </c>
      <c r="J143" s="5" t="s">
        <v>2256</v>
      </c>
    </row>
    <row r="144" spans="1:10">
      <c r="A144" s="5">
        <v>143</v>
      </c>
      <c r="B144" s="5" t="s">
        <v>1682</v>
      </c>
      <c r="C144" s="5" t="s">
        <v>149</v>
      </c>
      <c r="D144" s="5" t="s">
        <v>2186</v>
      </c>
      <c r="E144" s="5" t="s">
        <v>2187</v>
      </c>
      <c r="F144" s="5" t="s">
        <v>2188</v>
      </c>
      <c r="G144" s="5" t="s">
        <v>1737</v>
      </c>
      <c r="J144" s="5" t="s">
        <v>2256</v>
      </c>
    </row>
    <row r="145" spans="1:10">
      <c r="A145" s="5">
        <v>144</v>
      </c>
      <c r="B145" s="5" t="s">
        <v>1682</v>
      </c>
      <c r="C145" s="5" t="s">
        <v>149</v>
      </c>
      <c r="D145" s="5" t="s">
        <v>2189</v>
      </c>
      <c r="E145" s="5" t="s">
        <v>2190</v>
      </c>
      <c r="F145" s="5" t="s">
        <v>2191</v>
      </c>
      <c r="G145" s="5" t="s">
        <v>2139</v>
      </c>
      <c r="J145" s="5" t="s">
        <v>2256</v>
      </c>
    </row>
    <row r="146" spans="1:10">
      <c r="A146" s="5">
        <v>145</v>
      </c>
      <c r="B146" s="5" t="s">
        <v>1682</v>
      </c>
      <c r="C146" s="5" t="s">
        <v>149</v>
      </c>
      <c r="D146" s="5" t="s">
        <v>2192</v>
      </c>
      <c r="E146" s="5" t="s">
        <v>2193</v>
      </c>
      <c r="F146" s="5" t="s">
        <v>2194</v>
      </c>
      <c r="G146" s="5" t="s">
        <v>2195</v>
      </c>
      <c r="J146" s="5" t="s">
        <v>2256</v>
      </c>
    </row>
    <row r="147" spans="1:10">
      <c r="A147" s="5">
        <v>146</v>
      </c>
      <c r="B147" s="5" t="s">
        <v>1682</v>
      </c>
      <c r="C147" s="5" t="s">
        <v>149</v>
      </c>
      <c r="D147" s="5" t="s">
        <v>2196</v>
      </c>
      <c r="E147" s="5" t="s">
        <v>2197</v>
      </c>
      <c r="F147" s="5" t="s">
        <v>2198</v>
      </c>
      <c r="G147" s="5" t="s">
        <v>1877</v>
      </c>
      <c r="J147" s="5" t="s">
        <v>2256</v>
      </c>
    </row>
    <row r="148" spans="1:10">
      <c r="A148" s="5">
        <v>147</v>
      </c>
      <c r="B148" s="5" t="s">
        <v>1682</v>
      </c>
      <c r="C148" s="5" t="s">
        <v>149</v>
      </c>
      <c r="D148" s="5" t="s">
        <v>2199</v>
      </c>
      <c r="E148" s="5" t="s">
        <v>2200</v>
      </c>
      <c r="F148" s="5" t="s">
        <v>2194</v>
      </c>
      <c r="G148" s="5" t="s">
        <v>2201</v>
      </c>
      <c r="J148" s="5" t="s">
        <v>2256</v>
      </c>
    </row>
    <row r="149" spans="1:10">
      <c r="A149" s="5">
        <v>148</v>
      </c>
      <c r="B149" s="5" t="s">
        <v>1682</v>
      </c>
      <c r="C149" s="5" t="s">
        <v>149</v>
      </c>
      <c r="D149" s="5" t="s">
        <v>2202</v>
      </c>
      <c r="E149" s="5" t="s">
        <v>2203</v>
      </c>
      <c r="F149" s="5" t="s">
        <v>2204</v>
      </c>
      <c r="G149" s="5" t="s">
        <v>1724</v>
      </c>
      <c r="J149" s="5" t="s">
        <v>2256</v>
      </c>
    </row>
    <row r="150" spans="1:10">
      <c r="A150" s="5">
        <v>149</v>
      </c>
      <c r="B150" s="5" t="s">
        <v>1682</v>
      </c>
      <c r="C150" s="5" t="s">
        <v>149</v>
      </c>
      <c r="D150" s="5" t="s">
        <v>2205</v>
      </c>
      <c r="E150" s="5" t="s">
        <v>2206</v>
      </c>
      <c r="F150" s="5" t="s">
        <v>2207</v>
      </c>
      <c r="G150" s="5" t="s">
        <v>2208</v>
      </c>
      <c r="J150" s="5" t="s">
        <v>2256</v>
      </c>
    </row>
    <row r="151" spans="1:10">
      <c r="A151" s="5">
        <v>150</v>
      </c>
      <c r="B151" s="5" t="s">
        <v>1682</v>
      </c>
      <c r="C151" s="5" t="s">
        <v>149</v>
      </c>
      <c r="D151" s="5" t="s">
        <v>2209</v>
      </c>
      <c r="E151" s="5" t="s">
        <v>2210</v>
      </c>
      <c r="F151" s="5" t="s">
        <v>2211</v>
      </c>
      <c r="G151" s="5" t="s">
        <v>2139</v>
      </c>
      <c r="J151" s="5" t="s">
        <v>2256</v>
      </c>
    </row>
    <row r="152" spans="1:10">
      <c r="A152" s="5">
        <v>151</v>
      </c>
      <c r="B152" s="5" t="s">
        <v>1682</v>
      </c>
      <c r="C152" s="5" t="s">
        <v>149</v>
      </c>
      <c r="D152" s="5" t="s">
        <v>2212</v>
      </c>
      <c r="E152" s="5" t="s">
        <v>2213</v>
      </c>
      <c r="F152" s="5" t="s">
        <v>2214</v>
      </c>
      <c r="G152" s="5" t="s">
        <v>1737</v>
      </c>
      <c r="J152" s="5" t="s">
        <v>2256</v>
      </c>
    </row>
    <row r="153" spans="1:10">
      <c r="A153" s="5">
        <v>152</v>
      </c>
      <c r="B153" s="5" t="s">
        <v>1682</v>
      </c>
      <c r="C153" s="5" t="s">
        <v>149</v>
      </c>
      <c r="D153" s="5" t="s">
        <v>2215</v>
      </c>
      <c r="E153" s="5" t="s">
        <v>2216</v>
      </c>
      <c r="F153" s="5" t="s">
        <v>2217</v>
      </c>
      <c r="G153" s="5" t="s">
        <v>1889</v>
      </c>
      <c r="J153" s="5" t="s">
        <v>2256</v>
      </c>
    </row>
    <row r="154" spans="1:10">
      <c r="A154" s="5">
        <v>153</v>
      </c>
      <c r="B154" s="5" t="s">
        <v>1682</v>
      </c>
      <c r="C154" s="5" t="s">
        <v>149</v>
      </c>
      <c r="D154" s="5" t="s">
        <v>2218</v>
      </c>
      <c r="E154" s="5" t="s">
        <v>2219</v>
      </c>
      <c r="F154" s="5" t="s">
        <v>2220</v>
      </c>
      <c r="G154" s="5" t="s">
        <v>1889</v>
      </c>
      <c r="J154" s="5" t="s">
        <v>2256</v>
      </c>
    </row>
    <row r="155" spans="1:10">
      <c r="A155" s="5">
        <v>154</v>
      </c>
      <c r="B155" s="5" t="s">
        <v>1682</v>
      </c>
      <c r="C155" s="5" t="s">
        <v>149</v>
      </c>
      <c r="D155" s="5" t="s">
        <v>2221</v>
      </c>
      <c r="E155" s="5" t="s">
        <v>2222</v>
      </c>
      <c r="F155" s="5" t="s">
        <v>2223</v>
      </c>
      <c r="G155" s="5" t="s">
        <v>2152</v>
      </c>
      <c r="J155" s="5" t="s">
        <v>2256</v>
      </c>
    </row>
    <row r="156" spans="1:10">
      <c r="A156" s="5">
        <v>155</v>
      </c>
      <c r="B156" s="5" t="s">
        <v>1682</v>
      </c>
      <c r="C156" s="5" t="s">
        <v>149</v>
      </c>
      <c r="D156" s="5" t="s">
        <v>2224</v>
      </c>
      <c r="E156" s="5" t="s">
        <v>2225</v>
      </c>
      <c r="F156" s="5" t="s">
        <v>2207</v>
      </c>
      <c r="G156" s="5" t="s">
        <v>2226</v>
      </c>
      <c r="J156" s="5" t="s">
        <v>2256</v>
      </c>
    </row>
    <row r="157" spans="1:10">
      <c r="A157" s="5">
        <v>156</v>
      </c>
      <c r="B157" s="5" t="s">
        <v>1682</v>
      </c>
      <c r="C157" s="5" t="s">
        <v>149</v>
      </c>
      <c r="D157" s="5" t="s">
        <v>2227</v>
      </c>
      <c r="E157" s="5" t="s">
        <v>2228</v>
      </c>
      <c r="F157" s="5" t="s">
        <v>2229</v>
      </c>
      <c r="G157" s="5" t="s">
        <v>2230</v>
      </c>
      <c r="J157" s="5" t="s">
        <v>2256</v>
      </c>
    </row>
    <row r="158" spans="1:10">
      <c r="A158" s="5">
        <v>157</v>
      </c>
      <c r="B158" s="5" t="s">
        <v>1682</v>
      </c>
      <c r="C158" s="5" t="s">
        <v>149</v>
      </c>
      <c r="D158" s="5" t="s">
        <v>2231</v>
      </c>
      <c r="E158" s="5" t="s">
        <v>2232</v>
      </c>
      <c r="F158" s="5" t="s">
        <v>2229</v>
      </c>
      <c r="G158" s="5" t="s">
        <v>2233</v>
      </c>
      <c r="H158" s="5" t="s">
        <v>2234</v>
      </c>
      <c r="J158" s="5" t="s">
        <v>2256</v>
      </c>
    </row>
    <row r="159" spans="1:10">
      <c r="A159" s="5">
        <v>158</v>
      </c>
      <c r="B159" s="5" t="s">
        <v>1682</v>
      </c>
      <c r="C159" s="5" t="s">
        <v>149</v>
      </c>
      <c r="D159" s="5" t="s">
        <v>2235</v>
      </c>
      <c r="E159" s="5" t="s">
        <v>2236</v>
      </c>
      <c r="F159" s="5" t="s">
        <v>1711</v>
      </c>
      <c r="G159" s="5" t="s">
        <v>2226</v>
      </c>
      <c r="J159" s="5" t="s">
        <v>2256</v>
      </c>
    </row>
    <row r="160" spans="1:10">
      <c r="A160" s="5">
        <v>159</v>
      </c>
      <c r="B160" s="5" t="s">
        <v>1682</v>
      </c>
      <c r="C160" s="5" t="s">
        <v>149</v>
      </c>
      <c r="D160" s="5" t="s">
        <v>2237</v>
      </c>
      <c r="E160" s="5" t="s">
        <v>2238</v>
      </c>
      <c r="F160" s="5" t="s">
        <v>2239</v>
      </c>
      <c r="G160" s="5" t="s">
        <v>2240</v>
      </c>
      <c r="J160" s="5" t="s">
        <v>2256</v>
      </c>
    </row>
    <row r="161" spans="1:10">
      <c r="A161" s="5">
        <v>160</v>
      </c>
      <c r="B161" s="5" t="s">
        <v>1682</v>
      </c>
      <c r="C161" s="5" t="s">
        <v>149</v>
      </c>
      <c r="D161" s="5" t="s">
        <v>2241</v>
      </c>
      <c r="E161" s="5" t="s">
        <v>2242</v>
      </c>
      <c r="F161" s="5" t="s">
        <v>2243</v>
      </c>
      <c r="G161" s="5" t="s">
        <v>2244</v>
      </c>
      <c r="J161" s="5" t="s">
        <v>2256</v>
      </c>
    </row>
    <row r="162" spans="1:10">
      <c r="A162" s="5">
        <v>161</v>
      </c>
      <c r="B162" s="5" t="s">
        <v>1682</v>
      </c>
      <c r="C162" s="5" t="s">
        <v>149</v>
      </c>
      <c r="D162" s="5" t="s">
        <v>2245</v>
      </c>
      <c r="E162" s="5" t="s">
        <v>2246</v>
      </c>
      <c r="F162" s="5" t="s">
        <v>2247</v>
      </c>
      <c r="G162" s="5" t="s">
        <v>2248</v>
      </c>
      <c r="J162" s="5" t="s">
        <v>2256</v>
      </c>
    </row>
    <row r="163" spans="1:10">
      <c r="A163" s="5">
        <v>162</v>
      </c>
      <c r="B163" s="5" t="s">
        <v>1682</v>
      </c>
      <c r="C163" s="5" t="s">
        <v>149</v>
      </c>
      <c r="D163" s="5" t="s">
        <v>2249</v>
      </c>
      <c r="E163" s="5" t="s">
        <v>2250</v>
      </c>
      <c r="F163" s="5" t="s">
        <v>2251</v>
      </c>
      <c r="G163" s="5" t="s">
        <v>2252</v>
      </c>
      <c r="J163" s="5" t="s">
        <v>2256</v>
      </c>
    </row>
    <row r="164" spans="1:10">
      <c r="A164" s="5">
        <v>163</v>
      </c>
      <c r="B164" s="5" t="s">
        <v>1682</v>
      </c>
      <c r="C164" s="5" t="s">
        <v>149</v>
      </c>
      <c r="D164" s="5" t="s">
        <v>2253</v>
      </c>
      <c r="E164" s="5" t="s">
        <v>2254</v>
      </c>
      <c r="F164" s="5" t="s">
        <v>2251</v>
      </c>
      <c r="G164" s="5" t="s">
        <v>2255</v>
      </c>
      <c r="J164" s="5" t="s">
        <v>2256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TSH_REESTR_MO">
    <tabColor indexed="47"/>
  </sheetPr>
  <dimension ref="A1:D464"/>
  <sheetViews>
    <sheetView showGridLines="0" zoomScaleNormal="100" workbookViewId="0"/>
  </sheetViews>
  <sheetFormatPr defaultRowHeight="11.25"/>
  <cols>
    <col min="1" max="1" width="9.140625" style="1070"/>
  </cols>
  <sheetData>
    <row r="1" spans="1:4">
      <c r="A1" s="1070" t="s">
        <v>1657</v>
      </c>
      <c r="B1" s="1070" t="s">
        <v>492</v>
      </c>
      <c r="C1" s="1070" t="s">
        <v>493</v>
      </c>
      <c r="D1" s="1070" t="s">
        <v>1656</v>
      </c>
    </row>
    <row r="2" spans="1:4">
      <c r="A2" s="1070">
        <v>1</v>
      </c>
      <c r="B2" s="1070" t="s">
        <v>772</v>
      </c>
      <c r="C2" s="1070" t="s">
        <v>772</v>
      </c>
      <c r="D2" s="1070" t="s">
        <v>773</v>
      </c>
    </row>
    <row r="3" spans="1:4">
      <c r="A3" s="1070">
        <v>2</v>
      </c>
      <c r="B3" s="1070" t="s">
        <v>772</v>
      </c>
      <c r="C3" s="1070" t="s">
        <v>774</v>
      </c>
      <c r="D3" s="1070" t="s">
        <v>775</v>
      </c>
    </row>
    <row r="4" spans="1:4">
      <c r="A4" s="1070">
        <v>3</v>
      </c>
      <c r="B4" s="1070" t="s">
        <v>772</v>
      </c>
      <c r="C4" s="1070" t="s">
        <v>776</v>
      </c>
      <c r="D4" s="1070" t="s">
        <v>777</v>
      </c>
    </row>
    <row r="5" spans="1:4">
      <c r="A5" s="1070">
        <v>4</v>
      </c>
      <c r="B5" s="1070" t="s">
        <v>772</v>
      </c>
      <c r="C5" s="1070" t="s">
        <v>778</v>
      </c>
      <c r="D5" s="1070" t="s">
        <v>779</v>
      </c>
    </row>
    <row r="6" spans="1:4">
      <c r="A6" s="1070">
        <v>5</v>
      </c>
      <c r="B6" s="1070" t="s">
        <v>772</v>
      </c>
      <c r="C6" s="1070" t="s">
        <v>780</v>
      </c>
      <c r="D6" s="1070" t="s">
        <v>781</v>
      </c>
    </row>
    <row r="7" spans="1:4">
      <c r="A7" s="1070">
        <v>6</v>
      </c>
      <c r="B7" s="1070" t="s">
        <v>772</v>
      </c>
      <c r="C7" s="1070" t="s">
        <v>782</v>
      </c>
      <c r="D7" s="1070" t="s">
        <v>783</v>
      </c>
    </row>
    <row r="8" spans="1:4">
      <c r="A8" s="1070">
        <v>7</v>
      </c>
      <c r="B8" s="1070" t="s">
        <v>772</v>
      </c>
      <c r="C8" s="1070" t="s">
        <v>784</v>
      </c>
      <c r="D8" s="1070" t="s">
        <v>785</v>
      </c>
    </row>
    <row r="9" spans="1:4">
      <c r="A9" s="1070">
        <v>8</v>
      </c>
      <c r="B9" s="1070" t="s">
        <v>772</v>
      </c>
      <c r="C9" s="1070" t="s">
        <v>786</v>
      </c>
      <c r="D9" s="1070" t="s">
        <v>787</v>
      </c>
    </row>
    <row r="10" spans="1:4">
      <c r="A10" s="1070">
        <v>9</v>
      </c>
      <c r="B10" s="1070" t="s">
        <v>772</v>
      </c>
      <c r="C10" s="1070" t="s">
        <v>788</v>
      </c>
      <c r="D10" s="1070" t="s">
        <v>789</v>
      </c>
    </row>
    <row r="11" spans="1:4">
      <c r="A11" s="1070">
        <v>10</v>
      </c>
      <c r="B11" s="1070" t="s">
        <v>772</v>
      </c>
      <c r="C11" s="1070" t="s">
        <v>790</v>
      </c>
      <c r="D11" s="1070" t="s">
        <v>791</v>
      </c>
    </row>
    <row r="12" spans="1:4">
      <c r="A12" s="1070">
        <v>11</v>
      </c>
      <c r="B12" s="1070" t="s">
        <v>772</v>
      </c>
      <c r="C12" s="1070" t="s">
        <v>792</v>
      </c>
      <c r="D12" s="1070" t="s">
        <v>793</v>
      </c>
    </row>
    <row r="13" spans="1:4">
      <c r="A13" s="1070">
        <v>12</v>
      </c>
      <c r="B13" s="1070" t="s">
        <v>772</v>
      </c>
      <c r="C13" s="1070" t="s">
        <v>794</v>
      </c>
      <c r="D13" s="1070" t="s">
        <v>795</v>
      </c>
    </row>
    <row r="14" spans="1:4">
      <c r="A14" s="1070">
        <v>13</v>
      </c>
      <c r="B14" s="1070" t="s">
        <v>772</v>
      </c>
      <c r="C14" s="1070" t="s">
        <v>796</v>
      </c>
      <c r="D14" s="1070" t="s">
        <v>797</v>
      </c>
    </row>
    <row r="15" spans="1:4">
      <c r="A15" s="1070">
        <v>14</v>
      </c>
      <c r="B15" s="1070" t="s">
        <v>772</v>
      </c>
      <c r="C15" s="1070" t="s">
        <v>798</v>
      </c>
      <c r="D15" s="1070" t="s">
        <v>799</v>
      </c>
    </row>
    <row r="16" spans="1:4">
      <c r="A16" s="1070">
        <v>15</v>
      </c>
      <c r="B16" s="1070" t="s">
        <v>772</v>
      </c>
      <c r="C16" s="1070" t="s">
        <v>800</v>
      </c>
      <c r="D16" s="1070" t="s">
        <v>801</v>
      </c>
    </row>
    <row r="17" spans="1:4">
      <c r="A17" s="1070">
        <v>16</v>
      </c>
      <c r="B17" s="1070" t="s">
        <v>772</v>
      </c>
      <c r="C17" s="1070" t="s">
        <v>802</v>
      </c>
      <c r="D17" s="1070" t="s">
        <v>803</v>
      </c>
    </row>
    <row r="18" spans="1:4">
      <c r="A18" s="1070">
        <v>17</v>
      </c>
      <c r="B18" s="1070" t="s">
        <v>772</v>
      </c>
      <c r="C18" s="1070" t="s">
        <v>804</v>
      </c>
      <c r="D18" s="1070" t="s">
        <v>805</v>
      </c>
    </row>
    <row r="19" spans="1:4">
      <c r="A19" s="1070">
        <v>18</v>
      </c>
      <c r="B19" s="1070" t="s">
        <v>772</v>
      </c>
      <c r="C19" s="1070" t="s">
        <v>806</v>
      </c>
      <c r="D19" s="1070" t="s">
        <v>807</v>
      </c>
    </row>
    <row r="20" spans="1:4">
      <c r="A20" s="1070">
        <v>19</v>
      </c>
      <c r="B20" s="1070" t="s">
        <v>772</v>
      </c>
      <c r="C20" s="1070" t="s">
        <v>808</v>
      </c>
      <c r="D20" s="1070" t="s">
        <v>809</v>
      </c>
    </row>
    <row r="21" spans="1:4">
      <c r="A21" s="1070">
        <v>20</v>
      </c>
      <c r="B21" s="1070" t="s">
        <v>810</v>
      </c>
      <c r="C21" s="1070" t="s">
        <v>810</v>
      </c>
      <c r="D21" s="1070" t="s">
        <v>811</v>
      </c>
    </row>
    <row r="22" spans="1:4">
      <c r="A22" s="1070">
        <v>21</v>
      </c>
      <c r="B22" s="1070" t="s">
        <v>810</v>
      </c>
      <c r="C22" s="1070" t="s">
        <v>812</v>
      </c>
      <c r="D22" s="1070" t="s">
        <v>813</v>
      </c>
    </row>
    <row r="23" spans="1:4">
      <c r="A23" s="1070">
        <v>22</v>
      </c>
      <c r="B23" s="1070" t="s">
        <v>810</v>
      </c>
      <c r="C23" s="1070" t="s">
        <v>814</v>
      </c>
      <c r="D23" s="1070" t="s">
        <v>815</v>
      </c>
    </row>
    <row r="24" spans="1:4">
      <c r="A24" s="1070">
        <v>23</v>
      </c>
      <c r="B24" s="1070" t="s">
        <v>810</v>
      </c>
      <c r="C24" s="1070" t="s">
        <v>816</v>
      </c>
      <c r="D24" s="1070" t="s">
        <v>817</v>
      </c>
    </row>
    <row r="25" spans="1:4">
      <c r="A25" s="1070">
        <v>24</v>
      </c>
      <c r="B25" s="1070" t="s">
        <v>810</v>
      </c>
      <c r="C25" s="1070" t="s">
        <v>818</v>
      </c>
      <c r="D25" s="1070" t="s">
        <v>819</v>
      </c>
    </row>
    <row r="26" spans="1:4">
      <c r="A26" s="1070">
        <v>25</v>
      </c>
      <c r="B26" s="1070" t="s">
        <v>810</v>
      </c>
      <c r="C26" s="1070" t="s">
        <v>820</v>
      </c>
      <c r="D26" s="1070" t="s">
        <v>821</v>
      </c>
    </row>
    <row r="27" spans="1:4">
      <c r="A27" s="1070">
        <v>26</v>
      </c>
      <c r="B27" s="1070" t="s">
        <v>810</v>
      </c>
      <c r="C27" s="1070" t="s">
        <v>822</v>
      </c>
      <c r="D27" s="1070" t="s">
        <v>823</v>
      </c>
    </row>
    <row r="28" spans="1:4">
      <c r="A28" s="1070">
        <v>27</v>
      </c>
      <c r="B28" s="1070" t="s">
        <v>810</v>
      </c>
      <c r="C28" s="1070" t="s">
        <v>824</v>
      </c>
      <c r="D28" s="1070" t="s">
        <v>825</v>
      </c>
    </row>
    <row r="29" spans="1:4">
      <c r="A29" s="1070">
        <v>28</v>
      </c>
      <c r="B29" s="1070" t="s">
        <v>810</v>
      </c>
      <c r="C29" s="1070" t="s">
        <v>826</v>
      </c>
      <c r="D29" s="1070" t="s">
        <v>827</v>
      </c>
    </row>
    <row r="30" spans="1:4">
      <c r="A30" s="1070">
        <v>29</v>
      </c>
      <c r="B30" s="1070" t="s">
        <v>810</v>
      </c>
      <c r="C30" s="1070" t="s">
        <v>828</v>
      </c>
      <c r="D30" s="1070" t="s">
        <v>829</v>
      </c>
    </row>
    <row r="31" spans="1:4">
      <c r="A31" s="1070">
        <v>30</v>
      </c>
      <c r="B31" s="1070" t="s">
        <v>810</v>
      </c>
      <c r="C31" s="1070" t="s">
        <v>830</v>
      </c>
      <c r="D31" s="1070" t="s">
        <v>831</v>
      </c>
    </row>
    <row r="32" spans="1:4">
      <c r="A32" s="1070">
        <v>31</v>
      </c>
      <c r="B32" s="1070" t="s">
        <v>810</v>
      </c>
      <c r="C32" s="1070" t="s">
        <v>832</v>
      </c>
      <c r="D32" s="1070" t="s">
        <v>833</v>
      </c>
    </row>
    <row r="33" spans="1:4">
      <c r="A33" s="1070">
        <v>32</v>
      </c>
      <c r="B33" s="1070" t="s">
        <v>834</v>
      </c>
      <c r="C33" s="1070" t="s">
        <v>836</v>
      </c>
      <c r="D33" s="1070" t="s">
        <v>837</v>
      </c>
    </row>
    <row r="34" spans="1:4">
      <c r="A34" s="1070">
        <v>33</v>
      </c>
      <c r="B34" s="1070" t="s">
        <v>834</v>
      </c>
      <c r="C34" s="1070" t="s">
        <v>834</v>
      </c>
      <c r="D34" s="1070" t="s">
        <v>835</v>
      </c>
    </row>
    <row r="35" spans="1:4">
      <c r="A35" s="1070">
        <v>34</v>
      </c>
      <c r="B35" s="1070" t="s">
        <v>834</v>
      </c>
      <c r="C35" s="1070" t="s">
        <v>838</v>
      </c>
      <c r="D35" s="1070" t="s">
        <v>839</v>
      </c>
    </row>
    <row r="36" spans="1:4">
      <c r="A36" s="1070">
        <v>35</v>
      </c>
      <c r="B36" s="1070" t="s">
        <v>834</v>
      </c>
      <c r="C36" s="1070" t="s">
        <v>840</v>
      </c>
      <c r="D36" s="1070" t="s">
        <v>841</v>
      </c>
    </row>
    <row r="37" spans="1:4">
      <c r="A37" s="1070">
        <v>36</v>
      </c>
      <c r="B37" s="1070" t="s">
        <v>834</v>
      </c>
      <c r="C37" s="1070" t="s">
        <v>842</v>
      </c>
      <c r="D37" s="1070" t="s">
        <v>843</v>
      </c>
    </row>
    <row r="38" spans="1:4">
      <c r="A38" s="1070">
        <v>37</v>
      </c>
      <c r="B38" s="1070" t="s">
        <v>834</v>
      </c>
      <c r="C38" s="1070" t="s">
        <v>844</v>
      </c>
      <c r="D38" s="1070" t="s">
        <v>845</v>
      </c>
    </row>
    <row r="39" spans="1:4">
      <c r="A39" s="1070">
        <v>38</v>
      </c>
      <c r="B39" s="1070" t="s">
        <v>846</v>
      </c>
      <c r="C39" s="1070" t="s">
        <v>846</v>
      </c>
      <c r="D39" s="1070" t="s">
        <v>847</v>
      </c>
    </row>
    <row r="40" spans="1:4">
      <c r="A40" s="1070">
        <v>39</v>
      </c>
      <c r="B40" s="1070" t="s">
        <v>846</v>
      </c>
      <c r="C40" s="1070" t="s">
        <v>848</v>
      </c>
      <c r="D40" s="1070" t="s">
        <v>849</v>
      </c>
    </row>
    <row r="41" spans="1:4">
      <c r="A41" s="1070">
        <v>40</v>
      </c>
      <c r="B41" s="1070" t="s">
        <v>846</v>
      </c>
      <c r="C41" s="1070" t="s">
        <v>850</v>
      </c>
      <c r="D41" s="1070" t="s">
        <v>851</v>
      </c>
    </row>
    <row r="42" spans="1:4">
      <c r="A42" s="1070">
        <v>41</v>
      </c>
      <c r="B42" s="1070" t="s">
        <v>846</v>
      </c>
      <c r="C42" s="1070" t="s">
        <v>852</v>
      </c>
      <c r="D42" s="1070" t="s">
        <v>853</v>
      </c>
    </row>
    <row r="43" spans="1:4">
      <c r="A43" s="1070">
        <v>42</v>
      </c>
      <c r="B43" s="1070" t="s">
        <v>846</v>
      </c>
      <c r="C43" s="1070" t="s">
        <v>854</v>
      </c>
      <c r="D43" s="1070" t="s">
        <v>855</v>
      </c>
    </row>
    <row r="44" spans="1:4">
      <c r="A44" s="1070">
        <v>43</v>
      </c>
      <c r="B44" s="1070" t="s">
        <v>846</v>
      </c>
      <c r="C44" s="1070" t="s">
        <v>856</v>
      </c>
      <c r="D44" s="1070" t="s">
        <v>857</v>
      </c>
    </row>
    <row r="45" spans="1:4">
      <c r="A45" s="1070">
        <v>44</v>
      </c>
      <c r="B45" s="1070" t="s">
        <v>846</v>
      </c>
      <c r="C45" s="1070" t="s">
        <v>858</v>
      </c>
      <c r="D45" s="1070" t="s">
        <v>859</v>
      </c>
    </row>
    <row r="46" spans="1:4">
      <c r="A46" s="1070">
        <v>45</v>
      </c>
      <c r="B46" s="1070" t="s">
        <v>846</v>
      </c>
      <c r="C46" s="1070" t="s">
        <v>860</v>
      </c>
      <c r="D46" s="1070" t="s">
        <v>861</v>
      </c>
    </row>
    <row r="47" spans="1:4">
      <c r="A47" s="1070">
        <v>46</v>
      </c>
      <c r="B47" s="1070" t="s">
        <v>846</v>
      </c>
      <c r="C47" s="1070" t="s">
        <v>862</v>
      </c>
      <c r="D47" s="1070" t="s">
        <v>863</v>
      </c>
    </row>
    <row r="48" spans="1:4">
      <c r="A48" s="1070">
        <v>47</v>
      </c>
      <c r="B48" s="1070" t="s">
        <v>846</v>
      </c>
      <c r="C48" s="1070" t="s">
        <v>864</v>
      </c>
      <c r="D48" s="1070" t="s">
        <v>865</v>
      </c>
    </row>
    <row r="49" spans="1:4">
      <c r="A49" s="1070">
        <v>48</v>
      </c>
      <c r="B49" s="1070" t="s">
        <v>846</v>
      </c>
      <c r="C49" s="1070" t="s">
        <v>866</v>
      </c>
      <c r="D49" s="1070" t="s">
        <v>867</v>
      </c>
    </row>
    <row r="50" spans="1:4">
      <c r="A50" s="1070">
        <v>49</v>
      </c>
      <c r="B50" s="1070" t="s">
        <v>846</v>
      </c>
      <c r="C50" s="1070" t="s">
        <v>868</v>
      </c>
      <c r="D50" s="1070" t="s">
        <v>869</v>
      </c>
    </row>
    <row r="51" spans="1:4">
      <c r="A51" s="1070">
        <v>50</v>
      </c>
      <c r="B51" s="1070" t="s">
        <v>846</v>
      </c>
      <c r="C51" s="1070" t="s">
        <v>870</v>
      </c>
      <c r="D51" s="1070" t="s">
        <v>871</v>
      </c>
    </row>
    <row r="52" spans="1:4">
      <c r="A52" s="1070">
        <v>51</v>
      </c>
      <c r="B52" s="1070" t="s">
        <v>872</v>
      </c>
      <c r="C52" s="1070" t="s">
        <v>872</v>
      </c>
      <c r="D52" s="1070" t="s">
        <v>873</v>
      </c>
    </row>
    <row r="53" spans="1:4">
      <c r="A53" s="1070">
        <v>52</v>
      </c>
      <c r="B53" s="1070" t="s">
        <v>872</v>
      </c>
      <c r="C53" s="1070" t="s">
        <v>874</v>
      </c>
      <c r="D53" s="1070" t="s">
        <v>875</v>
      </c>
    </row>
    <row r="54" spans="1:4">
      <c r="A54" s="1070">
        <v>53</v>
      </c>
      <c r="B54" s="1070" t="s">
        <v>872</v>
      </c>
      <c r="C54" s="1070" t="s">
        <v>876</v>
      </c>
      <c r="D54" s="1070" t="s">
        <v>877</v>
      </c>
    </row>
    <row r="55" spans="1:4">
      <c r="A55" s="1070">
        <v>54</v>
      </c>
      <c r="B55" s="1070" t="s">
        <v>872</v>
      </c>
      <c r="C55" s="1070" t="s">
        <v>878</v>
      </c>
      <c r="D55" s="1070" t="s">
        <v>879</v>
      </c>
    </row>
    <row r="56" spans="1:4">
      <c r="A56" s="1070">
        <v>55</v>
      </c>
      <c r="B56" s="1070" t="s">
        <v>872</v>
      </c>
      <c r="C56" s="1070" t="s">
        <v>880</v>
      </c>
      <c r="D56" s="1070" t="s">
        <v>881</v>
      </c>
    </row>
    <row r="57" spans="1:4">
      <c r="A57" s="1070">
        <v>56</v>
      </c>
      <c r="B57" s="1070" t="s">
        <v>872</v>
      </c>
      <c r="C57" s="1070" t="s">
        <v>882</v>
      </c>
      <c r="D57" s="1070" t="s">
        <v>883</v>
      </c>
    </row>
    <row r="58" spans="1:4">
      <c r="A58" s="1070">
        <v>57</v>
      </c>
      <c r="B58" s="1070" t="s">
        <v>872</v>
      </c>
      <c r="C58" s="1070" t="s">
        <v>884</v>
      </c>
      <c r="D58" s="1070" t="s">
        <v>885</v>
      </c>
    </row>
    <row r="59" spans="1:4">
      <c r="A59" s="1070">
        <v>58</v>
      </c>
      <c r="B59" s="1070" t="s">
        <v>872</v>
      </c>
      <c r="C59" s="1070" t="s">
        <v>886</v>
      </c>
      <c r="D59" s="1070" t="s">
        <v>887</v>
      </c>
    </row>
    <row r="60" spans="1:4">
      <c r="A60" s="1070">
        <v>59</v>
      </c>
      <c r="B60" s="1070" t="s">
        <v>888</v>
      </c>
      <c r="C60" s="1070" t="s">
        <v>888</v>
      </c>
      <c r="D60" s="1070" t="s">
        <v>889</v>
      </c>
    </row>
    <row r="61" spans="1:4">
      <c r="A61" s="1070">
        <v>60</v>
      </c>
      <c r="B61" s="1070" t="s">
        <v>888</v>
      </c>
      <c r="C61" s="1070" t="s">
        <v>890</v>
      </c>
      <c r="D61" s="1070" t="s">
        <v>891</v>
      </c>
    </row>
    <row r="62" spans="1:4">
      <c r="A62" s="1070">
        <v>61</v>
      </c>
      <c r="B62" s="1070" t="s">
        <v>888</v>
      </c>
      <c r="C62" s="1070" t="s">
        <v>892</v>
      </c>
      <c r="D62" s="1070" t="s">
        <v>893</v>
      </c>
    </row>
    <row r="63" spans="1:4">
      <c r="A63" s="1070">
        <v>62</v>
      </c>
      <c r="B63" s="1070" t="s">
        <v>888</v>
      </c>
      <c r="C63" s="1070" t="s">
        <v>894</v>
      </c>
      <c r="D63" s="1070" t="s">
        <v>895</v>
      </c>
    </row>
    <row r="64" spans="1:4">
      <c r="A64" s="1070">
        <v>63</v>
      </c>
      <c r="B64" s="1070" t="s">
        <v>888</v>
      </c>
      <c r="C64" s="1070" t="s">
        <v>896</v>
      </c>
      <c r="D64" s="1070" t="s">
        <v>897</v>
      </c>
    </row>
    <row r="65" spans="1:4">
      <c r="A65" s="1070">
        <v>64</v>
      </c>
      <c r="B65" s="1070" t="s">
        <v>888</v>
      </c>
      <c r="C65" s="1070" t="s">
        <v>898</v>
      </c>
      <c r="D65" s="1070" t="s">
        <v>899</v>
      </c>
    </row>
    <row r="66" spans="1:4">
      <c r="A66" s="1070">
        <v>65</v>
      </c>
      <c r="B66" s="1070" t="s">
        <v>888</v>
      </c>
      <c r="C66" s="1070" t="s">
        <v>900</v>
      </c>
      <c r="D66" s="1070" t="s">
        <v>901</v>
      </c>
    </row>
    <row r="67" spans="1:4">
      <c r="A67" s="1070">
        <v>66</v>
      </c>
      <c r="B67" s="1070" t="s">
        <v>888</v>
      </c>
      <c r="C67" s="1070" t="s">
        <v>902</v>
      </c>
      <c r="D67" s="1070" t="s">
        <v>903</v>
      </c>
    </row>
    <row r="68" spans="1:4">
      <c r="A68" s="1070">
        <v>67</v>
      </c>
      <c r="B68" s="1070" t="s">
        <v>888</v>
      </c>
      <c r="C68" s="1070" t="s">
        <v>904</v>
      </c>
      <c r="D68" s="1070" t="s">
        <v>905</v>
      </c>
    </row>
    <row r="69" spans="1:4">
      <c r="A69" s="1070">
        <v>68</v>
      </c>
      <c r="B69" s="1070" t="s">
        <v>888</v>
      </c>
      <c r="C69" s="1070" t="s">
        <v>906</v>
      </c>
      <c r="D69" s="1070" t="s">
        <v>907</v>
      </c>
    </row>
    <row r="70" spans="1:4">
      <c r="A70" s="1070">
        <v>69</v>
      </c>
      <c r="B70" s="1070" t="s">
        <v>888</v>
      </c>
      <c r="C70" s="1070" t="s">
        <v>908</v>
      </c>
      <c r="D70" s="1070" t="s">
        <v>909</v>
      </c>
    </row>
    <row r="71" spans="1:4">
      <c r="A71" s="1070">
        <v>70</v>
      </c>
      <c r="B71" s="1070" t="s">
        <v>910</v>
      </c>
      <c r="C71" s="1070" t="s">
        <v>912</v>
      </c>
      <c r="D71" s="1070" t="s">
        <v>913</v>
      </c>
    </row>
    <row r="72" spans="1:4">
      <c r="A72" s="1070">
        <v>71</v>
      </c>
      <c r="B72" s="1070" t="s">
        <v>910</v>
      </c>
      <c r="C72" s="1070" t="s">
        <v>910</v>
      </c>
      <c r="D72" s="1070" t="s">
        <v>911</v>
      </c>
    </row>
    <row r="73" spans="1:4">
      <c r="A73" s="1070">
        <v>72</v>
      </c>
      <c r="B73" s="1070" t="s">
        <v>910</v>
      </c>
      <c r="C73" s="1070" t="s">
        <v>914</v>
      </c>
      <c r="D73" s="1070" t="s">
        <v>915</v>
      </c>
    </row>
    <row r="74" spans="1:4">
      <c r="A74" s="1070">
        <v>73</v>
      </c>
      <c r="B74" s="1070" t="s">
        <v>910</v>
      </c>
      <c r="C74" s="1070" t="s">
        <v>916</v>
      </c>
      <c r="D74" s="1070" t="s">
        <v>917</v>
      </c>
    </row>
    <row r="75" spans="1:4">
      <c r="A75" s="1070">
        <v>74</v>
      </c>
      <c r="B75" s="1070" t="s">
        <v>910</v>
      </c>
      <c r="C75" s="1070" t="s">
        <v>918</v>
      </c>
      <c r="D75" s="1070" t="s">
        <v>919</v>
      </c>
    </row>
    <row r="76" spans="1:4">
      <c r="A76" s="1070">
        <v>75</v>
      </c>
      <c r="B76" s="1070" t="s">
        <v>920</v>
      </c>
      <c r="C76" s="1070" t="s">
        <v>920</v>
      </c>
      <c r="D76" s="1070" t="s">
        <v>921</v>
      </c>
    </row>
    <row r="77" spans="1:4">
      <c r="A77" s="1070">
        <v>76</v>
      </c>
      <c r="B77" s="1070" t="s">
        <v>920</v>
      </c>
      <c r="C77" s="1070" t="s">
        <v>922</v>
      </c>
      <c r="D77" s="1070" t="s">
        <v>923</v>
      </c>
    </row>
    <row r="78" spans="1:4">
      <c r="A78" s="1070">
        <v>77</v>
      </c>
      <c r="B78" s="1070" t="s">
        <v>920</v>
      </c>
      <c r="C78" s="1070" t="s">
        <v>924</v>
      </c>
      <c r="D78" s="1070" t="s">
        <v>925</v>
      </c>
    </row>
    <row r="79" spans="1:4">
      <c r="A79" s="1070">
        <v>78</v>
      </c>
      <c r="B79" s="1070" t="s">
        <v>920</v>
      </c>
      <c r="C79" s="1070" t="s">
        <v>926</v>
      </c>
      <c r="D79" s="1070" t="s">
        <v>927</v>
      </c>
    </row>
    <row r="80" spans="1:4">
      <c r="A80" s="1070">
        <v>79</v>
      </c>
      <c r="B80" s="1070" t="s">
        <v>920</v>
      </c>
      <c r="C80" s="1070" t="s">
        <v>928</v>
      </c>
      <c r="D80" s="1070" t="s">
        <v>929</v>
      </c>
    </row>
    <row r="81" spans="1:4">
      <c r="A81" s="1070">
        <v>80</v>
      </c>
      <c r="B81" s="1070" t="s">
        <v>920</v>
      </c>
      <c r="C81" s="1070" t="s">
        <v>930</v>
      </c>
      <c r="D81" s="1070" t="s">
        <v>931</v>
      </c>
    </row>
    <row r="82" spans="1:4">
      <c r="A82" s="1070">
        <v>81</v>
      </c>
      <c r="B82" s="1070" t="s">
        <v>920</v>
      </c>
      <c r="C82" s="1070" t="s">
        <v>932</v>
      </c>
      <c r="D82" s="1070" t="s">
        <v>933</v>
      </c>
    </row>
    <row r="83" spans="1:4">
      <c r="A83" s="1070">
        <v>82</v>
      </c>
      <c r="B83" s="1070" t="s">
        <v>920</v>
      </c>
      <c r="C83" s="1070" t="s">
        <v>934</v>
      </c>
      <c r="D83" s="1070" t="s">
        <v>935</v>
      </c>
    </row>
    <row r="84" spans="1:4">
      <c r="A84" s="1070">
        <v>83</v>
      </c>
      <c r="B84" s="1070" t="s">
        <v>936</v>
      </c>
      <c r="C84" s="1070" t="s">
        <v>936</v>
      </c>
      <c r="D84" s="1070" t="s">
        <v>937</v>
      </c>
    </row>
    <row r="85" spans="1:4">
      <c r="A85" s="1070">
        <v>84</v>
      </c>
      <c r="B85" s="1070" t="s">
        <v>938</v>
      </c>
      <c r="C85" s="1070" t="s">
        <v>938</v>
      </c>
      <c r="D85" s="1070" t="s">
        <v>939</v>
      </c>
    </row>
    <row r="86" spans="1:4">
      <c r="A86" s="1070">
        <v>85</v>
      </c>
      <c r="B86" s="1070" t="s">
        <v>940</v>
      </c>
      <c r="C86" s="1070" t="s">
        <v>940</v>
      </c>
      <c r="D86" s="1070" t="s">
        <v>941</v>
      </c>
    </row>
    <row r="87" spans="1:4">
      <c r="A87" s="1070">
        <v>86</v>
      </c>
      <c r="B87" s="1070" t="s">
        <v>942</v>
      </c>
      <c r="C87" s="1070" t="s">
        <v>942</v>
      </c>
      <c r="D87" s="1070" t="s">
        <v>943</v>
      </c>
    </row>
    <row r="88" spans="1:4">
      <c r="A88" s="1070">
        <v>87</v>
      </c>
      <c r="B88" s="1070" t="s">
        <v>944</v>
      </c>
      <c r="C88" s="1070" t="s">
        <v>944</v>
      </c>
      <c r="D88" s="1070" t="s">
        <v>945</v>
      </c>
    </row>
    <row r="89" spans="1:4">
      <c r="A89" s="1070">
        <v>88</v>
      </c>
      <c r="B89" s="1070" t="s">
        <v>946</v>
      </c>
      <c r="C89" s="1070" t="s">
        <v>946</v>
      </c>
      <c r="D89" s="1070" t="s">
        <v>947</v>
      </c>
    </row>
    <row r="90" spans="1:4">
      <c r="A90" s="1070">
        <v>89</v>
      </c>
      <c r="B90" s="1070" t="s">
        <v>948</v>
      </c>
      <c r="C90" s="1070" t="s">
        <v>948</v>
      </c>
      <c r="D90" s="1070" t="s">
        <v>949</v>
      </c>
    </row>
    <row r="91" spans="1:4">
      <c r="A91" s="1070">
        <v>90</v>
      </c>
      <c r="B91" s="1070" t="s">
        <v>950</v>
      </c>
      <c r="C91" s="1070" t="s">
        <v>950</v>
      </c>
      <c r="D91" s="1070" t="s">
        <v>951</v>
      </c>
    </row>
    <row r="92" spans="1:4">
      <c r="A92" s="1070">
        <v>91</v>
      </c>
      <c r="B92" s="1070" t="s">
        <v>952</v>
      </c>
      <c r="C92" s="1070" t="s">
        <v>952</v>
      </c>
      <c r="D92" s="1070" t="s">
        <v>953</v>
      </c>
    </row>
    <row r="93" spans="1:4">
      <c r="A93" s="1070">
        <v>92</v>
      </c>
      <c r="B93" s="1070" t="s">
        <v>954</v>
      </c>
      <c r="C93" s="1070" t="s">
        <v>954</v>
      </c>
      <c r="D93" s="1070" t="s">
        <v>955</v>
      </c>
    </row>
    <row r="94" spans="1:4">
      <c r="A94" s="1070">
        <v>93</v>
      </c>
      <c r="B94" s="1070" t="s">
        <v>956</v>
      </c>
      <c r="C94" s="1070" t="s">
        <v>956</v>
      </c>
      <c r="D94" s="1070" t="s">
        <v>957</v>
      </c>
    </row>
    <row r="95" spans="1:4">
      <c r="A95" s="1070">
        <v>94</v>
      </c>
      <c r="B95" s="1070" t="s">
        <v>958</v>
      </c>
      <c r="C95" s="1070" t="s">
        <v>958</v>
      </c>
      <c r="D95" s="1070" t="s">
        <v>959</v>
      </c>
    </row>
    <row r="96" spans="1:4">
      <c r="A96" s="1070">
        <v>95</v>
      </c>
      <c r="B96" s="1070" t="s">
        <v>960</v>
      </c>
      <c r="C96" s="1070" t="s">
        <v>962</v>
      </c>
      <c r="D96" s="1070" t="s">
        <v>963</v>
      </c>
    </row>
    <row r="97" spans="1:4">
      <c r="A97" s="1070">
        <v>96</v>
      </c>
      <c r="B97" s="1070" t="s">
        <v>960</v>
      </c>
      <c r="C97" s="1070" t="s">
        <v>964</v>
      </c>
      <c r="D97" s="1070" t="s">
        <v>965</v>
      </c>
    </row>
    <row r="98" spans="1:4">
      <c r="A98" s="1070">
        <v>97</v>
      </c>
      <c r="B98" s="1070" t="s">
        <v>960</v>
      </c>
      <c r="C98" s="1070" t="s">
        <v>966</v>
      </c>
      <c r="D98" s="1070" t="s">
        <v>967</v>
      </c>
    </row>
    <row r="99" spans="1:4">
      <c r="A99" s="1070">
        <v>98</v>
      </c>
      <c r="B99" s="1070" t="s">
        <v>960</v>
      </c>
      <c r="C99" s="1070" t="s">
        <v>914</v>
      </c>
      <c r="D99" s="1070" t="s">
        <v>968</v>
      </c>
    </row>
    <row r="100" spans="1:4">
      <c r="A100" s="1070">
        <v>99</v>
      </c>
      <c r="B100" s="1070" t="s">
        <v>960</v>
      </c>
      <c r="C100" s="1070" t="s">
        <v>969</v>
      </c>
      <c r="D100" s="1070" t="s">
        <v>970</v>
      </c>
    </row>
    <row r="101" spans="1:4">
      <c r="A101" s="1070">
        <v>100</v>
      </c>
      <c r="B101" s="1070" t="s">
        <v>960</v>
      </c>
      <c r="C101" s="1070" t="s">
        <v>960</v>
      </c>
      <c r="D101" s="1070" t="s">
        <v>961</v>
      </c>
    </row>
    <row r="102" spans="1:4">
      <c r="A102" s="1070">
        <v>101</v>
      </c>
      <c r="B102" s="1070" t="s">
        <v>960</v>
      </c>
      <c r="C102" s="1070" t="s">
        <v>971</v>
      </c>
      <c r="D102" s="1070" t="s">
        <v>972</v>
      </c>
    </row>
    <row r="103" spans="1:4">
      <c r="A103" s="1070">
        <v>102</v>
      </c>
      <c r="B103" s="1070" t="s">
        <v>960</v>
      </c>
      <c r="C103" s="1070" t="s">
        <v>973</v>
      </c>
      <c r="D103" s="1070" t="s">
        <v>974</v>
      </c>
    </row>
    <row r="104" spans="1:4">
      <c r="A104" s="1070">
        <v>103</v>
      </c>
      <c r="B104" s="1070" t="s">
        <v>960</v>
      </c>
      <c r="C104" s="1070" t="s">
        <v>975</v>
      </c>
      <c r="D104" s="1070" t="s">
        <v>976</v>
      </c>
    </row>
    <row r="105" spans="1:4">
      <c r="A105" s="1070">
        <v>104</v>
      </c>
      <c r="B105" s="1070" t="s">
        <v>960</v>
      </c>
      <c r="C105" s="1070" t="s">
        <v>977</v>
      </c>
      <c r="D105" s="1070" t="s">
        <v>978</v>
      </c>
    </row>
    <row r="106" spans="1:4">
      <c r="A106" s="1070">
        <v>105</v>
      </c>
      <c r="B106" s="1070" t="s">
        <v>960</v>
      </c>
      <c r="C106" s="1070" t="s">
        <v>979</v>
      </c>
      <c r="D106" s="1070" t="s">
        <v>980</v>
      </c>
    </row>
    <row r="107" spans="1:4">
      <c r="A107" s="1070">
        <v>106</v>
      </c>
      <c r="B107" s="1070" t="s">
        <v>960</v>
      </c>
      <c r="C107" s="1070" t="s">
        <v>981</v>
      </c>
      <c r="D107" s="1070" t="s">
        <v>982</v>
      </c>
    </row>
    <row r="108" spans="1:4">
      <c r="A108" s="1070">
        <v>107</v>
      </c>
      <c r="B108" s="1070" t="s">
        <v>960</v>
      </c>
      <c r="C108" s="1070" t="s">
        <v>932</v>
      </c>
      <c r="D108" s="1070" t="s">
        <v>983</v>
      </c>
    </row>
    <row r="109" spans="1:4">
      <c r="A109" s="1070">
        <v>108</v>
      </c>
      <c r="B109" s="1070" t="s">
        <v>960</v>
      </c>
      <c r="C109" s="1070" t="s">
        <v>984</v>
      </c>
      <c r="D109" s="1070" t="s">
        <v>985</v>
      </c>
    </row>
    <row r="110" spans="1:4">
      <c r="A110" s="1070">
        <v>109</v>
      </c>
      <c r="B110" s="1070" t="s">
        <v>986</v>
      </c>
      <c r="C110" s="1070" t="s">
        <v>988</v>
      </c>
      <c r="D110" s="1070" t="s">
        <v>989</v>
      </c>
    </row>
    <row r="111" spans="1:4">
      <c r="A111" s="1070">
        <v>110</v>
      </c>
      <c r="B111" s="1070" t="s">
        <v>986</v>
      </c>
      <c r="C111" s="1070" t="s">
        <v>990</v>
      </c>
      <c r="D111" s="1070" t="s">
        <v>991</v>
      </c>
    </row>
    <row r="112" spans="1:4">
      <c r="A112" s="1070">
        <v>111</v>
      </c>
      <c r="B112" s="1070" t="s">
        <v>986</v>
      </c>
      <c r="C112" s="1070" t="s">
        <v>986</v>
      </c>
      <c r="D112" s="1070" t="s">
        <v>987</v>
      </c>
    </row>
    <row r="113" spans="1:4">
      <c r="A113" s="1070">
        <v>112</v>
      </c>
      <c r="B113" s="1070" t="s">
        <v>986</v>
      </c>
      <c r="C113" s="1070" t="s">
        <v>992</v>
      </c>
      <c r="D113" s="1070" t="s">
        <v>993</v>
      </c>
    </row>
    <row r="114" spans="1:4">
      <c r="A114" s="1070">
        <v>113</v>
      </c>
      <c r="B114" s="1070" t="s">
        <v>986</v>
      </c>
      <c r="C114" s="1070" t="s">
        <v>856</v>
      </c>
      <c r="D114" s="1070" t="s">
        <v>994</v>
      </c>
    </row>
    <row r="115" spans="1:4">
      <c r="A115" s="1070">
        <v>114</v>
      </c>
      <c r="B115" s="1070" t="s">
        <v>986</v>
      </c>
      <c r="C115" s="1070" t="s">
        <v>995</v>
      </c>
      <c r="D115" s="1070" t="s">
        <v>996</v>
      </c>
    </row>
    <row r="116" spans="1:4">
      <c r="A116" s="1070">
        <v>115</v>
      </c>
      <c r="B116" s="1070" t="s">
        <v>986</v>
      </c>
      <c r="C116" s="1070" t="s">
        <v>997</v>
      </c>
      <c r="D116" s="1070" t="s">
        <v>998</v>
      </c>
    </row>
    <row r="117" spans="1:4">
      <c r="A117" s="1070">
        <v>116</v>
      </c>
      <c r="B117" s="1070" t="s">
        <v>986</v>
      </c>
      <c r="C117" s="1070" t="s">
        <v>999</v>
      </c>
      <c r="D117" s="1070" t="s">
        <v>1000</v>
      </c>
    </row>
    <row r="118" spans="1:4">
      <c r="A118" s="1070">
        <v>117</v>
      </c>
      <c r="B118" s="1070" t="s">
        <v>986</v>
      </c>
      <c r="C118" s="1070" t="s">
        <v>1001</v>
      </c>
      <c r="D118" s="1070" t="s">
        <v>1002</v>
      </c>
    </row>
    <row r="119" spans="1:4">
      <c r="A119" s="1070">
        <v>118</v>
      </c>
      <c r="B119" s="1070" t="s">
        <v>986</v>
      </c>
      <c r="C119" s="1070" t="s">
        <v>1003</v>
      </c>
      <c r="D119" s="1070" t="s">
        <v>1004</v>
      </c>
    </row>
    <row r="120" spans="1:4">
      <c r="A120" s="1070">
        <v>119</v>
      </c>
      <c r="B120" s="1070" t="s">
        <v>1005</v>
      </c>
      <c r="C120" s="1070" t="s">
        <v>1005</v>
      </c>
      <c r="D120" s="1070" t="s">
        <v>1006</v>
      </c>
    </row>
    <row r="121" spans="1:4">
      <c r="A121" s="1070">
        <v>120</v>
      </c>
      <c r="B121" s="1070" t="s">
        <v>1005</v>
      </c>
      <c r="C121" s="1070" t="s">
        <v>1007</v>
      </c>
      <c r="D121" s="1070" t="s">
        <v>1008</v>
      </c>
    </row>
    <row r="122" spans="1:4">
      <c r="A122" s="1070">
        <v>121</v>
      </c>
      <c r="B122" s="1070" t="s">
        <v>1005</v>
      </c>
      <c r="C122" s="1070" t="s">
        <v>1009</v>
      </c>
      <c r="D122" s="1070" t="s">
        <v>1010</v>
      </c>
    </row>
    <row r="123" spans="1:4">
      <c r="A123" s="1070">
        <v>122</v>
      </c>
      <c r="B123" s="1070" t="s">
        <v>1005</v>
      </c>
      <c r="C123" s="1070" t="s">
        <v>1011</v>
      </c>
      <c r="D123" s="1070" t="s">
        <v>1012</v>
      </c>
    </row>
    <row r="124" spans="1:4">
      <c r="A124" s="1070">
        <v>123</v>
      </c>
      <c r="B124" s="1070" t="s">
        <v>1005</v>
      </c>
      <c r="C124" s="1070" t="s">
        <v>1013</v>
      </c>
      <c r="D124" s="1070" t="s">
        <v>1014</v>
      </c>
    </row>
    <row r="125" spans="1:4">
      <c r="A125" s="1070">
        <v>124</v>
      </c>
      <c r="B125" s="1070" t="s">
        <v>1005</v>
      </c>
      <c r="C125" s="1070" t="s">
        <v>1015</v>
      </c>
      <c r="D125" s="1070" t="s">
        <v>1016</v>
      </c>
    </row>
    <row r="126" spans="1:4">
      <c r="A126" s="1070">
        <v>125</v>
      </c>
      <c r="B126" s="1070" t="s">
        <v>1005</v>
      </c>
      <c r="C126" s="1070" t="s">
        <v>1017</v>
      </c>
      <c r="D126" s="1070" t="s">
        <v>1018</v>
      </c>
    </row>
    <row r="127" spans="1:4">
      <c r="A127" s="1070">
        <v>126</v>
      </c>
      <c r="B127" s="1070" t="s">
        <v>1005</v>
      </c>
      <c r="C127" s="1070" t="s">
        <v>1019</v>
      </c>
      <c r="D127" s="1070" t="s">
        <v>1020</v>
      </c>
    </row>
    <row r="128" spans="1:4">
      <c r="A128" s="1070">
        <v>127</v>
      </c>
      <c r="B128" s="1070" t="s">
        <v>1005</v>
      </c>
      <c r="C128" s="1070" t="s">
        <v>1021</v>
      </c>
      <c r="D128" s="1070" t="s">
        <v>1022</v>
      </c>
    </row>
    <row r="129" spans="1:4">
      <c r="A129" s="1070">
        <v>128</v>
      </c>
      <c r="B129" s="1070" t="s">
        <v>1005</v>
      </c>
      <c r="C129" s="1070" t="s">
        <v>1023</v>
      </c>
      <c r="D129" s="1070" t="s">
        <v>1024</v>
      </c>
    </row>
    <row r="130" spans="1:4">
      <c r="A130" s="1070">
        <v>129</v>
      </c>
      <c r="B130" s="1070" t="s">
        <v>1025</v>
      </c>
      <c r="C130" s="1070" t="s">
        <v>1027</v>
      </c>
      <c r="D130" s="1070" t="s">
        <v>1028</v>
      </c>
    </row>
    <row r="131" spans="1:4">
      <c r="A131" s="1070">
        <v>130</v>
      </c>
      <c r="B131" s="1070" t="s">
        <v>1025</v>
      </c>
      <c r="C131" s="1070" t="s">
        <v>1029</v>
      </c>
      <c r="D131" s="1070" t="s">
        <v>1030</v>
      </c>
    </row>
    <row r="132" spans="1:4">
      <c r="A132" s="1070">
        <v>131</v>
      </c>
      <c r="B132" s="1070" t="s">
        <v>1025</v>
      </c>
      <c r="C132" s="1070" t="s">
        <v>1031</v>
      </c>
      <c r="D132" s="1070" t="s">
        <v>1032</v>
      </c>
    </row>
    <row r="133" spans="1:4">
      <c r="A133" s="1070">
        <v>132</v>
      </c>
      <c r="B133" s="1070" t="s">
        <v>1025</v>
      </c>
      <c r="C133" s="1070" t="s">
        <v>1025</v>
      </c>
      <c r="D133" s="1070" t="s">
        <v>1026</v>
      </c>
    </row>
    <row r="134" spans="1:4">
      <c r="A134" s="1070">
        <v>133</v>
      </c>
      <c r="B134" s="1070" t="s">
        <v>1025</v>
      </c>
      <c r="C134" s="1070" t="s">
        <v>1033</v>
      </c>
      <c r="D134" s="1070" t="s">
        <v>1034</v>
      </c>
    </row>
    <row r="135" spans="1:4">
      <c r="A135" s="1070">
        <v>134</v>
      </c>
      <c r="B135" s="1070" t="s">
        <v>1025</v>
      </c>
      <c r="C135" s="1070" t="s">
        <v>1035</v>
      </c>
      <c r="D135" s="1070" t="s">
        <v>1036</v>
      </c>
    </row>
    <row r="136" spans="1:4">
      <c r="A136" s="1070">
        <v>135</v>
      </c>
      <c r="B136" s="1070" t="s">
        <v>1025</v>
      </c>
      <c r="C136" s="1070" t="s">
        <v>1037</v>
      </c>
      <c r="D136" s="1070" t="s">
        <v>1038</v>
      </c>
    </row>
    <row r="137" spans="1:4">
      <c r="A137" s="1070">
        <v>136</v>
      </c>
      <c r="B137" s="1070" t="s">
        <v>1025</v>
      </c>
      <c r="C137" s="1070" t="s">
        <v>844</v>
      </c>
      <c r="D137" s="1070" t="s">
        <v>1039</v>
      </c>
    </row>
    <row r="138" spans="1:4">
      <c r="A138" s="1070">
        <v>137</v>
      </c>
      <c r="B138" s="1070" t="s">
        <v>1025</v>
      </c>
      <c r="C138" s="1070" t="s">
        <v>1040</v>
      </c>
      <c r="D138" s="1070" t="s">
        <v>1041</v>
      </c>
    </row>
    <row r="139" spans="1:4">
      <c r="A139" s="1070">
        <v>138</v>
      </c>
      <c r="B139" s="1070" t="s">
        <v>1025</v>
      </c>
      <c r="C139" s="1070" t="s">
        <v>1042</v>
      </c>
      <c r="D139" s="1070" t="s">
        <v>1043</v>
      </c>
    </row>
    <row r="140" spans="1:4">
      <c r="A140" s="1070">
        <v>139</v>
      </c>
      <c r="B140" s="1070" t="s">
        <v>1044</v>
      </c>
      <c r="C140" s="1070" t="s">
        <v>1046</v>
      </c>
      <c r="D140" s="1070" t="s">
        <v>1047</v>
      </c>
    </row>
    <row r="141" spans="1:4">
      <c r="A141" s="1070">
        <v>140</v>
      </c>
      <c r="B141" s="1070" t="s">
        <v>1044</v>
      </c>
      <c r="C141" s="1070" t="s">
        <v>1048</v>
      </c>
      <c r="D141" s="1070" t="s">
        <v>1049</v>
      </c>
    </row>
    <row r="142" spans="1:4">
      <c r="A142" s="1070">
        <v>141</v>
      </c>
      <c r="B142" s="1070" t="s">
        <v>1044</v>
      </c>
      <c r="C142" s="1070" t="s">
        <v>1050</v>
      </c>
      <c r="D142" s="1070" t="s">
        <v>1051</v>
      </c>
    </row>
    <row r="143" spans="1:4">
      <c r="A143" s="1070">
        <v>142</v>
      </c>
      <c r="B143" s="1070" t="s">
        <v>1044</v>
      </c>
      <c r="C143" s="1070" t="s">
        <v>1044</v>
      </c>
      <c r="D143" s="1070" t="s">
        <v>1045</v>
      </c>
    </row>
    <row r="144" spans="1:4">
      <c r="A144" s="1070">
        <v>143</v>
      </c>
      <c r="B144" s="1070" t="s">
        <v>1044</v>
      </c>
      <c r="C144" s="1070" t="s">
        <v>1052</v>
      </c>
      <c r="D144" s="1070" t="s">
        <v>1053</v>
      </c>
    </row>
    <row r="145" spans="1:4">
      <c r="A145" s="1070">
        <v>144</v>
      </c>
      <c r="B145" s="1070" t="s">
        <v>1044</v>
      </c>
      <c r="C145" s="1070" t="s">
        <v>1054</v>
      </c>
      <c r="D145" s="1070" t="s">
        <v>1055</v>
      </c>
    </row>
    <row r="146" spans="1:4">
      <c r="A146" s="1070">
        <v>145</v>
      </c>
      <c r="B146" s="1070" t="s">
        <v>1044</v>
      </c>
      <c r="C146" s="1070" t="s">
        <v>1056</v>
      </c>
      <c r="D146" s="1070" t="s">
        <v>1057</v>
      </c>
    </row>
    <row r="147" spans="1:4">
      <c r="A147" s="1070">
        <v>146</v>
      </c>
      <c r="B147" s="1070" t="s">
        <v>1044</v>
      </c>
      <c r="C147" s="1070" t="s">
        <v>1058</v>
      </c>
      <c r="D147" s="1070" t="s">
        <v>1059</v>
      </c>
    </row>
    <row r="148" spans="1:4">
      <c r="A148" s="1070">
        <v>147</v>
      </c>
      <c r="B148" s="1070" t="s">
        <v>1044</v>
      </c>
      <c r="C148" s="1070" t="s">
        <v>822</v>
      </c>
      <c r="D148" s="1070" t="s">
        <v>1060</v>
      </c>
    </row>
    <row r="149" spans="1:4">
      <c r="A149" s="1070">
        <v>148</v>
      </c>
      <c r="B149" s="1070" t="s">
        <v>1044</v>
      </c>
      <c r="C149" s="1070" t="s">
        <v>1061</v>
      </c>
      <c r="D149" s="1070" t="s">
        <v>1062</v>
      </c>
    </row>
    <row r="150" spans="1:4">
      <c r="A150" s="1070">
        <v>149</v>
      </c>
      <c r="B150" s="1070" t="s">
        <v>1044</v>
      </c>
      <c r="C150" s="1070" t="s">
        <v>1063</v>
      </c>
      <c r="D150" s="1070" t="s">
        <v>1064</v>
      </c>
    </row>
    <row r="151" spans="1:4">
      <c r="A151" s="1070">
        <v>150</v>
      </c>
      <c r="B151" s="1070" t="s">
        <v>1044</v>
      </c>
      <c r="C151" s="1070" t="s">
        <v>1065</v>
      </c>
      <c r="D151" s="1070" t="s">
        <v>1066</v>
      </c>
    </row>
    <row r="152" spans="1:4">
      <c r="A152" s="1070">
        <v>151</v>
      </c>
      <c r="B152" s="1070" t="s">
        <v>1067</v>
      </c>
      <c r="C152" s="1070" t="s">
        <v>1069</v>
      </c>
      <c r="D152" s="1070" t="s">
        <v>1070</v>
      </c>
    </row>
    <row r="153" spans="1:4">
      <c r="A153" s="1070">
        <v>152</v>
      </c>
      <c r="B153" s="1070" t="s">
        <v>1067</v>
      </c>
      <c r="C153" s="1070" t="s">
        <v>1067</v>
      </c>
      <c r="D153" s="1070" t="s">
        <v>1068</v>
      </c>
    </row>
    <row r="154" spans="1:4">
      <c r="A154" s="1070">
        <v>153</v>
      </c>
      <c r="B154" s="1070" t="s">
        <v>1067</v>
      </c>
      <c r="C154" s="1070" t="s">
        <v>782</v>
      </c>
      <c r="D154" s="1070" t="s">
        <v>1071</v>
      </c>
    </row>
    <row r="155" spans="1:4">
      <c r="A155" s="1070">
        <v>154</v>
      </c>
      <c r="B155" s="1070" t="s">
        <v>1067</v>
      </c>
      <c r="C155" s="1070" t="s">
        <v>1072</v>
      </c>
      <c r="D155" s="1070" t="s">
        <v>1073</v>
      </c>
    </row>
    <row r="156" spans="1:4">
      <c r="A156" s="1070">
        <v>155</v>
      </c>
      <c r="B156" s="1070" t="s">
        <v>1067</v>
      </c>
      <c r="C156" s="1070" t="s">
        <v>1056</v>
      </c>
      <c r="D156" s="1070" t="s">
        <v>1074</v>
      </c>
    </row>
    <row r="157" spans="1:4">
      <c r="A157" s="1070">
        <v>156</v>
      </c>
      <c r="B157" s="1070" t="s">
        <v>1067</v>
      </c>
      <c r="C157" s="1070" t="s">
        <v>1075</v>
      </c>
      <c r="D157" s="1070" t="s">
        <v>1076</v>
      </c>
    </row>
    <row r="158" spans="1:4">
      <c r="A158" s="1070">
        <v>157</v>
      </c>
      <c r="B158" s="1070" t="s">
        <v>1067</v>
      </c>
      <c r="C158" s="1070" t="s">
        <v>1077</v>
      </c>
      <c r="D158" s="1070" t="s">
        <v>1078</v>
      </c>
    </row>
    <row r="159" spans="1:4">
      <c r="A159" s="1070">
        <v>158</v>
      </c>
      <c r="B159" s="1070" t="s">
        <v>1067</v>
      </c>
      <c r="C159" s="1070" t="s">
        <v>1079</v>
      </c>
      <c r="D159" s="1070" t="s">
        <v>1080</v>
      </c>
    </row>
    <row r="160" spans="1:4">
      <c r="A160" s="1070">
        <v>159</v>
      </c>
      <c r="B160" s="1070" t="s">
        <v>1067</v>
      </c>
      <c r="C160" s="1070" t="s">
        <v>1081</v>
      </c>
      <c r="D160" s="1070" t="s">
        <v>1082</v>
      </c>
    </row>
    <row r="161" spans="1:4">
      <c r="A161" s="1070">
        <v>160</v>
      </c>
      <c r="B161" s="1070" t="s">
        <v>1083</v>
      </c>
      <c r="C161" s="1070" t="s">
        <v>1085</v>
      </c>
      <c r="D161" s="1070" t="s">
        <v>1086</v>
      </c>
    </row>
    <row r="162" spans="1:4">
      <c r="A162" s="1070">
        <v>161</v>
      </c>
      <c r="B162" s="1070" t="s">
        <v>1083</v>
      </c>
      <c r="C162" s="1070" t="s">
        <v>1087</v>
      </c>
      <c r="D162" s="1070" t="s">
        <v>1088</v>
      </c>
    </row>
    <row r="163" spans="1:4">
      <c r="A163" s="1070">
        <v>162</v>
      </c>
      <c r="B163" s="1070" t="s">
        <v>1083</v>
      </c>
      <c r="C163" s="1070" t="s">
        <v>1089</v>
      </c>
      <c r="D163" s="1070" t="s">
        <v>1090</v>
      </c>
    </row>
    <row r="164" spans="1:4">
      <c r="A164" s="1070">
        <v>163</v>
      </c>
      <c r="B164" s="1070" t="s">
        <v>1083</v>
      </c>
      <c r="C164" s="1070" t="s">
        <v>1091</v>
      </c>
      <c r="D164" s="1070" t="s">
        <v>1092</v>
      </c>
    </row>
    <row r="165" spans="1:4">
      <c r="A165" s="1070">
        <v>164</v>
      </c>
      <c r="B165" s="1070" t="s">
        <v>1083</v>
      </c>
      <c r="C165" s="1070" t="s">
        <v>1093</v>
      </c>
      <c r="D165" s="1070" t="s">
        <v>1094</v>
      </c>
    </row>
    <row r="166" spans="1:4">
      <c r="A166" s="1070">
        <v>165</v>
      </c>
      <c r="B166" s="1070" t="s">
        <v>1083</v>
      </c>
      <c r="C166" s="1070" t="s">
        <v>1095</v>
      </c>
      <c r="D166" s="1070" t="s">
        <v>1096</v>
      </c>
    </row>
    <row r="167" spans="1:4">
      <c r="A167" s="1070">
        <v>166</v>
      </c>
      <c r="B167" s="1070" t="s">
        <v>1083</v>
      </c>
      <c r="C167" s="1070" t="s">
        <v>1097</v>
      </c>
      <c r="D167" s="1070" t="s">
        <v>1098</v>
      </c>
    </row>
    <row r="168" spans="1:4">
      <c r="A168" s="1070">
        <v>167</v>
      </c>
      <c r="B168" s="1070" t="s">
        <v>1083</v>
      </c>
      <c r="C168" s="1070" t="s">
        <v>1083</v>
      </c>
      <c r="D168" s="1070" t="s">
        <v>1084</v>
      </c>
    </row>
    <row r="169" spans="1:4">
      <c r="A169" s="1070">
        <v>168</v>
      </c>
      <c r="B169" s="1070" t="s">
        <v>1083</v>
      </c>
      <c r="C169" s="1070" t="s">
        <v>1099</v>
      </c>
      <c r="D169" s="1070" t="s">
        <v>1100</v>
      </c>
    </row>
    <row r="170" spans="1:4">
      <c r="A170" s="1070">
        <v>169</v>
      </c>
      <c r="B170" s="1070" t="s">
        <v>1083</v>
      </c>
      <c r="C170" s="1070" t="s">
        <v>1101</v>
      </c>
      <c r="D170" s="1070" t="s">
        <v>1102</v>
      </c>
    </row>
    <row r="171" spans="1:4">
      <c r="A171" s="1070">
        <v>170</v>
      </c>
      <c r="B171" s="1070" t="s">
        <v>1083</v>
      </c>
      <c r="C171" s="1070" t="s">
        <v>1103</v>
      </c>
      <c r="D171" s="1070" t="s">
        <v>1104</v>
      </c>
    </row>
    <row r="172" spans="1:4">
      <c r="A172" s="1070">
        <v>171</v>
      </c>
      <c r="B172" s="1070" t="s">
        <v>1083</v>
      </c>
      <c r="C172" s="1070" t="s">
        <v>1105</v>
      </c>
      <c r="D172" s="1070" t="s">
        <v>1106</v>
      </c>
    </row>
    <row r="173" spans="1:4">
      <c r="A173" s="1070">
        <v>172</v>
      </c>
      <c r="B173" s="1070" t="s">
        <v>1083</v>
      </c>
      <c r="C173" s="1070" t="s">
        <v>1107</v>
      </c>
      <c r="D173" s="1070" t="s">
        <v>1108</v>
      </c>
    </row>
    <row r="174" spans="1:4">
      <c r="A174" s="1070">
        <v>173</v>
      </c>
      <c r="B174" s="1070" t="s">
        <v>1109</v>
      </c>
      <c r="C174" s="1070" t="s">
        <v>1111</v>
      </c>
      <c r="D174" s="1070" t="s">
        <v>1112</v>
      </c>
    </row>
    <row r="175" spans="1:4">
      <c r="A175" s="1070">
        <v>174</v>
      </c>
      <c r="B175" s="1070" t="s">
        <v>1109</v>
      </c>
      <c r="C175" s="1070" t="s">
        <v>1113</v>
      </c>
      <c r="D175" s="1070" t="s">
        <v>1114</v>
      </c>
    </row>
    <row r="176" spans="1:4">
      <c r="A176" s="1070">
        <v>175</v>
      </c>
      <c r="B176" s="1070" t="s">
        <v>1109</v>
      </c>
      <c r="C176" s="1070" t="s">
        <v>1115</v>
      </c>
      <c r="D176" s="1070" t="s">
        <v>1116</v>
      </c>
    </row>
    <row r="177" spans="1:4">
      <c r="A177" s="1070">
        <v>176</v>
      </c>
      <c r="B177" s="1070" t="s">
        <v>1109</v>
      </c>
      <c r="C177" s="1070" t="s">
        <v>1117</v>
      </c>
      <c r="D177" s="1070" t="s">
        <v>1118</v>
      </c>
    </row>
    <row r="178" spans="1:4">
      <c r="A178" s="1070">
        <v>177</v>
      </c>
      <c r="B178" s="1070" t="s">
        <v>1109</v>
      </c>
      <c r="C178" s="1070" t="s">
        <v>1109</v>
      </c>
      <c r="D178" s="1070" t="s">
        <v>1110</v>
      </c>
    </row>
    <row r="179" spans="1:4">
      <c r="A179" s="1070">
        <v>178</v>
      </c>
      <c r="B179" s="1070" t="s">
        <v>1109</v>
      </c>
      <c r="C179" s="1070" t="s">
        <v>1119</v>
      </c>
      <c r="D179" s="1070" t="s">
        <v>1120</v>
      </c>
    </row>
    <row r="180" spans="1:4">
      <c r="A180" s="1070">
        <v>179</v>
      </c>
      <c r="B180" s="1070" t="s">
        <v>1109</v>
      </c>
      <c r="C180" s="1070" t="s">
        <v>1121</v>
      </c>
      <c r="D180" s="1070" t="s">
        <v>1122</v>
      </c>
    </row>
    <row r="181" spans="1:4">
      <c r="A181" s="1070">
        <v>180</v>
      </c>
      <c r="B181" s="1070" t="s">
        <v>1109</v>
      </c>
      <c r="C181" s="1070" t="s">
        <v>1123</v>
      </c>
      <c r="D181" s="1070" t="s">
        <v>1124</v>
      </c>
    </row>
    <row r="182" spans="1:4">
      <c r="A182" s="1070">
        <v>181</v>
      </c>
      <c r="B182" s="1070" t="s">
        <v>1109</v>
      </c>
      <c r="C182" s="1070" t="s">
        <v>1125</v>
      </c>
      <c r="D182" s="1070" t="s">
        <v>1126</v>
      </c>
    </row>
    <row r="183" spans="1:4">
      <c r="A183" s="1070">
        <v>182</v>
      </c>
      <c r="B183" s="1070" t="s">
        <v>1109</v>
      </c>
      <c r="C183" s="1070" t="s">
        <v>1127</v>
      </c>
      <c r="D183" s="1070" t="s">
        <v>1128</v>
      </c>
    </row>
    <row r="184" spans="1:4">
      <c r="A184" s="1070">
        <v>183</v>
      </c>
      <c r="B184" s="1070" t="s">
        <v>1109</v>
      </c>
      <c r="C184" s="1070" t="s">
        <v>1129</v>
      </c>
      <c r="D184" s="1070" t="s">
        <v>1130</v>
      </c>
    </row>
    <row r="185" spans="1:4">
      <c r="A185" s="1070">
        <v>184</v>
      </c>
      <c r="B185" s="1070" t="s">
        <v>1131</v>
      </c>
      <c r="C185" s="1070" t="s">
        <v>1133</v>
      </c>
      <c r="D185" s="1070" t="s">
        <v>1134</v>
      </c>
    </row>
    <row r="186" spans="1:4">
      <c r="A186" s="1070">
        <v>185</v>
      </c>
      <c r="B186" s="1070" t="s">
        <v>1131</v>
      </c>
      <c r="C186" s="1070" t="s">
        <v>1135</v>
      </c>
      <c r="D186" s="1070" t="s">
        <v>1136</v>
      </c>
    </row>
    <row r="187" spans="1:4">
      <c r="A187" s="1070">
        <v>186</v>
      </c>
      <c r="B187" s="1070" t="s">
        <v>1131</v>
      </c>
      <c r="C187" s="1070" t="s">
        <v>1137</v>
      </c>
      <c r="D187" s="1070" t="s">
        <v>1138</v>
      </c>
    </row>
    <row r="188" spans="1:4">
      <c r="A188" s="1070">
        <v>187</v>
      </c>
      <c r="B188" s="1070" t="s">
        <v>1131</v>
      </c>
      <c r="C188" s="1070" t="s">
        <v>1131</v>
      </c>
      <c r="D188" s="1070" t="s">
        <v>1132</v>
      </c>
    </row>
    <row r="189" spans="1:4">
      <c r="A189" s="1070">
        <v>188</v>
      </c>
      <c r="B189" s="1070" t="s">
        <v>1131</v>
      </c>
      <c r="C189" s="1070" t="s">
        <v>1139</v>
      </c>
      <c r="D189" s="1070" t="s">
        <v>1140</v>
      </c>
    </row>
    <row r="190" spans="1:4">
      <c r="A190" s="1070">
        <v>189</v>
      </c>
      <c r="B190" s="1070" t="s">
        <v>1131</v>
      </c>
      <c r="C190" s="1070" t="s">
        <v>1141</v>
      </c>
      <c r="D190" s="1070" t="s">
        <v>1142</v>
      </c>
    </row>
    <row r="191" spans="1:4">
      <c r="A191" s="1070">
        <v>190</v>
      </c>
      <c r="B191" s="1070" t="s">
        <v>1131</v>
      </c>
      <c r="C191" s="1070" t="s">
        <v>1143</v>
      </c>
      <c r="D191" s="1070" t="s">
        <v>1144</v>
      </c>
    </row>
    <row r="192" spans="1:4">
      <c r="A192" s="1070">
        <v>191</v>
      </c>
      <c r="B192" s="1070" t="s">
        <v>1131</v>
      </c>
      <c r="C192" s="1070" t="s">
        <v>1145</v>
      </c>
      <c r="D192" s="1070" t="s">
        <v>1146</v>
      </c>
    </row>
    <row r="193" spans="1:4">
      <c r="A193" s="1070">
        <v>192</v>
      </c>
      <c r="B193" s="1070" t="s">
        <v>1147</v>
      </c>
      <c r="C193" s="1070" t="s">
        <v>1149</v>
      </c>
      <c r="D193" s="1070" t="s">
        <v>1150</v>
      </c>
    </row>
    <row r="194" spans="1:4">
      <c r="A194" s="1070">
        <v>193</v>
      </c>
      <c r="B194" s="1070" t="s">
        <v>1147</v>
      </c>
      <c r="C194" s="1070" t="s">
        <v>1151</v>
      </c>
      <c r="D194" s="1070" t="s">
        <v>1152</v>
      </c>
    </row>
    <row r="195" spans="1:4">
      <c r="A195" s="1070">
        <v>194</v>
      </c>
      <c r="B195" s="1070" t="s">
        <v>1147</v>
      </c>
      <c r="C195" s="1070" t="s">
        <v>1153</v>
      </c>
      <c r="D195" s="1070" t="s">
        <v>1154</v>
      </c>
    </row>
    <row r="196" spans="1:4">
      <c r="A196" s="1070">
        <v>195</v>
      </c>
      <c r="B196" s="1070" t="s">
        <v>1147</v>
      </c>
      <c r="C196" s="1070" t="s">
        <v>1155</v>
      </c>
      <c r="D196" s="1070" t="s">
        <v>1156</v>
      </c>
    </row>
    <row r="197" spans="1:4">
      <c r="A197" s="1070">
        <v>196</v>
      </c>
      <c r="B197" s="1070" t="s">
        <v>1147</v>
      </c>
      <c r="C197" s="1070" t="s">
        <v>1157</v>
      </c>
      <c r="D197" s="1070" t="s">
        <v>1158</v>
      </c>
    </row>
    <row r="198" spans="1:4">
      <c r="A198" s="1070">
        <v>197</v>
      </c>
      <c r="B198" s="1070" t="s">
        <v>1147</v>
      </c>
      <c r="C198" s="1070" t="s">
        <v>1009</v>
      </c>
      <c r="D198" s="1070" t="s">
        <v>1159</v>
      </c>
    </row>
    <row r="199" spans="1:4">
      <c r="A199" s="1070">
        <v>198</v>
      </c>
      <c r="B199" s="1070" t="s">
        <v>1147</v>
      </c>
      <c r="C199" s="1070" t="s">
        <v>1160</v>
      </c>
      <c r="D199" s="1070" t="s">
        <v>1161</v>
      </c>
    </row>
    <row r="200" spans="1:4">
      <c r="A200" s="1070">
        <v>199</v>
      </c>
      <c r="B200" s="1070" t="s">
        <v>1147</v>
      </c>
      <c r="C200" s="1070" t="s">
        <v>975</v>
      </c>
      <c r="D200" s="1070" t="s">
        <v>1162</v>
      </c>
    </row>
    <row r="201" spans="1:4">
      <c r="A201" s="1070">
        <v>200</v>
      </c>
      <c r="B201" s="1070" t="s">
        <v>1147</v>
      </c>
      <c r="C201" s="1070" t="s">
        <v>1147</v>
      </c>
      <c r="D201" s="1070" t="s">
        <v>1148</v>
      </c>
    </row>
    <row r="202" spans="1:4">
      <c r="A202" s="1070">
        <v>201</v>
      </c>
      <c r="B202" s="1070" t="s">
        <v>1147</v>
      </c>
      <c r="C202" s="1070" t="s">
        <v>1163</v>
      </c>
      <c r="D202" s="1070" t="s">
        <v>1164</v>
      </c>
    </row>
    <row r="203" spans="1:4">
      <c r="A203" s="1070">
        <v>202</v>
      </c>
      <c r="B203" s="1070" t="s">
        <v>1147</v>
      </c>
      <c r="C203" s="1070" t="s">
        <v>1165</v>
      </c>
      <c r="D203" s="1070" t="s">
        <v>1166</v>
      </c>
    </row>
    <row r="204" spans="1:4">
      <c r="A204" s="1070">
        <v>203</v>
      </c>
      <c r="B204" s="1070" t="s">
        <v>1147</v>
      </c>
      <c r="C204" s="1070" t="s">
        <v>1167</v>
      </c>
      <c r="D204" s="1070" t="s">
        <v>1168</v>
      </c>
    </row>
    <row r="205" spans="1:4">
      <c r="A205" s="1070">
        <v>204</v>
      </c>
      <c r="B205" s="1070" t="s">
        <v>1147</v>
      </c>
      <c r="C205" s="1070" t="s">
        <v>1169</v>
      </c>
      <c r="D205" s="1070" t="s">
        <v>1170</v>
      </c>
    </row>
    <row r="206" spans="1:4">
      <c r="A206" s="1070">
        <v>205</v>
      </c>
      <c r="B206" s="1070" t="s">
        <v>1147</v>
      </c>
      <c r="C206" s="1070" t="s">
        <v>1171</v>
      </c>
      <c r="D206" s="1070" t="s">
        <v>1172</v>
      </c>
    </row>
    <row r="207" spans="1:4">
      <c r="A207" s="1070">
        <v>206</v>
      </c>
      <c r="B207" s="1070" t="s">
        <v>1147</v>
      </c>
      <c r="C207" s="1070" t="s">
        <v>1173</v>
      </c>
      <c r="D207" s="1070" t="s">
        <v>1174</v>
      </c>
    </row>
    <row r="208" spans="1:4">
      <c r="A208" s="1070">
        <v>207</v>
      </c>
      <c r="B208" s="1070" t="s">
        <v>1147</v>
      </c>
      <c r="C208" s="1070" t="s">
        <v>1175</v>
      </c>
      <c r="D208" s="1070" t="s">
        <v>1176</v>
      </c>
    </row>
    <row r="209" spans="1:4">
      <c r="A209" s="1070">
        <v>208</v>
      </c>
      <c r="B209" s="1070" t="s">
        <v>1177</v>
      </c>
      <c r="C209" s="1070" t="s">
        <v>1179</v>
      </c>
      <c r="D209" s="1070" t="s">
        <v>1180</v>
      </c>
    </row>
    <row r="210" spans="1:4">
      <c r="A210" s="1070">
        <v>209</v>
      </c>
      <c r="B210" s="1070" t="s">
        <v>1177</v>
      </c>
      <c r="C210" s="1070" t="s">
        <v>1177</v>
      </c>
      <c r="D210" s="1070" t="s">
        <v>1178</v>
      </c>
    </row>
    <row r="211" spans="1:4">
      <c r="A211" s="1070">
        <v>210</v>
      </c>
      <c r="B211" s="1070" t="s">
        <v>1177</v>
      </c>
      <c r="C211" s="1070" t="s">
        <v>1181</v>
      </c>
      <c r="D211" s="1070" t="s">
        <v>1182</v>
      </c>
    </row>
    <row r="212" spans="1:4">
      <c r="A212" s="1070">
        <v>211</v>
      </c>
      <c r="B212" s="1070" t="s">
        <v>1177</v>
      </c>
      <c r="C212" s="1070" t="s">
        <v>1183</v>
      </c>
      <c r="D212" s="1070" t="s">
        <v>1184</v>
      </c>
    </row>
    <row r="213" spans="1:4">
      <c r="A213" s="1070">
        <v>212</v>
      </c>
      <c r="B213" s="1070" t="s">
        <v>1185</v>
      </c>
      <c r="C213" s="1070" t="s">
        <v>1187</v>
      </c>
      <c r="D213" s="1070" t="s">
        <v>1188</v>
      </c>
    </row>
    <row r="214" spans="1:4">
      <c r="A214" s="1070">
        <v>213</v>
      </c>
      <c r="B214" s="1070" t="s">
        <v>1185</v>
      </c>
      <c r="C214" s="1070" t="s">
        <v>1189</v>
      </c>
      <c r="D214" s="1070" t="s">
        <v>1190</v>
      </c>
    </row>
    <row r="215" spans="1:4">
      <c r="A215" s="1070">
        <v>214</v>
      </c>
      <c r="B215" s="1070" t="s">
        <v>1185</v>
      </c>
      <c r="C215" s="1070" t="s">
        <v>1191</v>
      </c>
      <c r="D215" s="1070" t="s">
        <v>1192</v>
      </c>
    </row>
    <row r="216" spans="1:4">
      <c r="A216" s="1070">
        <v>215</v>
      </c>
      <c r="B216" s="1070" t="s">
        <v>1185</v>
      </c>
      <c r="C216" s="1070" t="s">
        <v>1193</v>
      </c>
      <c r="D216" s="1070" t="s">
        <v>1194</v>
      </c>
    </row>
    <row r="217" spans="1:4">
      <c r="A217" s="1070">
        <v>216</v>
      </c>
      <c r="B217" s="1070" t="s">
        <v>1185</v>
      </c>
      <c r="C217" s="1070" t="s">
        <v>1195</v>
      </c>
      <c r="D217" s="1070" t="s">
        <v>1196</v>
      </c>
    </row>
    <row r="218" spans="1:4">
      <c r="A218" s="1070">
        <v>217</v>
      </c>
      <c r="B218" s="1070" t="s">
        <v>1185</v>
      </c>
      <c r="C218" s="1070" t="s">
        <v>1185</v>
      </c>
      <c r="D218" s="1070" t="s">
        <v>1186</v>
      </c>
    </row>
    <row r="219" spans="1:4">
      <c r="A219" s="1070">
        <v>218</v>
      </c>
      <c r="B219" s="1070" t="s">
        <v>1185</v>
      </c>
      <c r="C219" s="1070" t="s">
        <v>1197</v>
      </c>
      <c r="D219" s="1070" t="s">
        <v>1198</v>
      </c>
    </row>
    <row r="220" spans="1:4">
      <c r="A220" s="1070">
        <v>219</v>
      </c>
      <c r="B220" s="1070" t="s">
        <v>1185</v>
      </c>
      <c r="C220" s="1070" t="s">
        <v>1199</v>
      </c>
      <c r="D220" s="1070" t="s">
        <v>1200</v>
      </c>
    </row>
    <row r="221" spans="1:4">
      <c r="A221" s="1070">
        <v>220</v>
      </c>
      <c r="B221" s="1070" t="s">
        <v>1185</v>
      </c>
      <c r="C221" s="1070" t="s">
        <v>1201</v>
      </c>
      <c r="D221" s="1070" t="s">
        <v>1202</v>
      </c>
    </row>
    <row r="222" spans="1:4">
      <c r="A222" s="1070">
        <v>221</v>
      </c>
      <c r="B222" s="1070" t="s">
        <v>1185</v>
      </c>
      <c r="C222" s="1070" t="s">
        <v>1203</v>
      </c>
      <c r="D222" s="1070" t="s">
        <v>1204</v>
      </c>
    </row>
    <row r="223" spans="1:4">
      <c r="A223" s="1070">
        <v>222</v>
      </c>
      <c r="B223" s="1070" t="s">
        <v>1205</v>
      </c>
      <c r="C223" s="1070" t="s">
        <v>1207</v>
      </c>
      <c r="D223" s="1070" t="s">
        <v>1208</v>
      </c>
    </row>
    <row r="224" spans="1:4">
      <c r="A224" s="1070">
        <v>223</v>
      </c>
      <c r="B224" s="1070" t="s">
        <v>1205</v>
      </c>
      <c r="C224" s="1070" t="s">
        <v>1209</v>
      </c>
      <c r="D224" s="1070" t="s">
        <v>1210</v>
      </c>
    </row>
    <row r="225" spans="1:4">
      <c r="A225" s="1070">
        <v>224</v>
      </c>
      <c r="B225" s="1070" t="s">
        <v>1205</v>
      </c>
      <c r="C225" s="1070" t="s">
        <v>1211</v>
      </c>
      <c r="D225" s="1070" t="s">
        <v>1212</v>
      </c>
    </row>
    <row r="226" spans="1:4">
      <c r="A226" s="1070">
        <v>225</v>
      </c>
      <c r="B226" s="1070" t="s">
        <v>1205</v>
      </c>
      <c r="C226" s="1070" t="s">
        <v>1213</v>
      </c>
      <c r="D226" s="1070" t="s">
        <v>1214</v>
      </c>
    </row>
    <row r="227" spans="1:4">
      <c r="A227" s="1070">
        <v>226</v>
      </c>
      <c r="B227" s="1070" t="s">
        <v>1205</v>
      </c>
      <c r="C227" s="1070" t="s">
        <v>1215</v>
      </c>
      <c r="D227" s="1070" t="s">
        <v>1216</v>
      </c>
    </row>
    <row r="228" spans="1:4">
      <c r="A228" s="1070">
        <v>227</v>
      </c>
      <c r="B228" s="1070" t="s">
        <v>1205</v>
      </c>
      <c r="C228" s="1070" t="s">
        <v>1205</v>
      </c>
      <c r="D228" s="1070" t="s">
        <v>1206</v>
      </c>
    </row>
    <row r="229" spans="1:4">
      <c r="A229" s="1070">
        <v>228</v>
      </c>
      <c r="B229" s="1070" t="s">
        <v>1205</v>
      </c>
      <c r="C229" s="1070" t="s">
        <v>1217</v>
      </c>
      <c r="D229" s="1070" t="s">
        <v>1218</v>
      </c>
    </row>
    <row r="230" spans="1:4">
      <c r="A230" s="1070">
        <v>229</v>
      </c>
      <c r="B230" s="1070" t="s">
        <v>1205</v>
      </c>
      <c r="C230" s="1070" t="s">
        <v>1219</v>
      </c>
      <c r="D230" s="1070" t="s">
        <v>1220</v>
      </c>
    </row>
    <row r="231" spans="1:4">
      <c r="A231" s="1070">
        <v>230</v>
      </c>
      <c r="B231" s="1070" t="s">
        <v>1205</v>
      </c>
      <c r="C231" s="1070" t="s">
        <v>1221</v>
      </c>
      <c r="D231" s="1070" t="s">
        <v>1222</v>
      </c>
    </row>
    <row r="232" spans="1:4">
      <c r="A232" s="1070">
        <v>231</v>
      </c>
      <c r="B232" s="1070" t="s">
        <v>1223</v>
      </c>
      <c r="C232" s="1070" t="s">
        <v>1225</v>
      </c>
      <c r="D232" s="1070" t="s">
        <v>1226</v>
      </c>
    </row>
    <row r="233" spans="1:4">
      <c r="A233" s="1070">
        <v>232</v>
      </c>
      <c r="B233" s="1070" t="s">
        <v>1223</v>
      </c>
      <c r="C233" s="1070" t="s">
        <v>1227</v>
      </c>
      <c r="D233" s="1070" t="s">
        <v>1228</v>
      </c>
    </row>
    <row r="234" spans="1:4">
      <c r="A234" s="1070">
        <v>233</v>
      </c>
      <c r="B234" s="1070" t="s">
        <v>1223</v>
      </c>
      <c r="C234" s="1070" t="s">
        <v>1229</v>
      </c>
      <c r="D234" s="1070" t="s">
        <v>1230</v>
      </c>
    </row>
    <row r="235" spans="1:4">
      <c r="A235" s="1070">
        <v>234</v>
      </c>
      <c r="B235" s="1070" t="s">
        <v>1223</v>
      </c>
      <c r="C235" s="1070" t="s">
        <v>1231</v>
      </c>
      <c r="D235" s="1070" t="s">
        <v>1232</v>
      </c>
    </row>
    <row r="236" spans="1:4">
      <c r="A236" s="1070">
        <v>235</v>
      </c>
      <c r="B236" s="1070" t="s">
        <v>1223</v>
      </c>
      <c r="C236" s="1070" t="s">
        <v>1233</v>
      </c>
      <c r="D236" s="1070" t="s">
        <v>1234</v>
      </c>
    </row>
    <row r="237" spans="1:4">
      <c r="A237" s="1070">
        <v>236</v>
      </c>
      <c r="B237" s="1070" t="s">
        <v>1223</v>
      </c>
      <c r="C237" s="1070" t="s">
        <v>1235</v>
      </c>
      <c r="D237" s="1070" t="s">
        <v>1236</v>
      </c>
    </row>
    <row r="238" spans="1:4">
      <c r="A238" s="1070">
        <v>237</v>
      </c>
      <c r="B238" s="1070" t="s">
        <v>1223</v>
      </c>
      <c r="C238" s="1070" t="s">
        <v>1223</v>
      </c>
      <c r="D238" s="1070" t="s">
        <v>1224</v>
      </c>
    </row>
    <row r="239" spans="1:4">
      <c r="A239" s="1070">
        <v>238</v>
      </c>
      <c r="B239" s="1070" t="s">
        <v>1223</v>
      </c>
      <c r="C239" s="1070" t="s">
        <v>1237</v>
      </c>
      <c r="D239" s="1070" t="s">
        <v>1238</v>
      </c>
    </row>
    <row r="240" spans="1:4">
      <c r="A240" s="1070">
        <v>239</v>
      </c>
      <c r="B240" s="1070" t="s">
        <v>1223</v>
      </c>
      <c r="C240" s="1070" t="s">
        <v>1239</v>
      </c>
      <c r="D240" s="1070" t="s">
        <v>1240</v>
      </c>
    </row>
    <row r="241" spans="1:4">
      <c r="A241" s="1070">
        <v>240</v>
      </c>
      <c r="B241" s="1070" t="s">
        <v>1223</v>
      </c>
      <c r="C241" s="1070" t="s">
        <v>1123</v>
      </c>
      <c r="D241" s="1070" t="s">
        <v>1241</v>
      </c>
    </row>
    <row r="242" spans="1:4">
      <c r="A242" s="1070">
        <v>241</v>
      </c>
      <c r="B242" s="1070" t="s">
        <v>1223</v>
      </c>
      <c r="C242" s="1070" t="s">
        <v>1242</v>
      </c>
      <c r="D242" s="1070" t="s">
        <v>1243</v>
      </c>
    </row>
    <row r="243" spans="1:4">
      <c r="A243" s="1070">
        <v>242</v>
      </c>
      <c r="B243" s="1070" t="s">
        <v>1223</v>
      </c>
      <c r="C243" s="1070" t="s">
        <v>1244</v>
      </c>
      <c r="D243" s="1070" t="s">
        <v>1245</v>
      </c>
    </row>
    <row r="244" spans="1:4">
      <c r="A244" s="1070">
        <v>243</v>
      </c>
      <c r="B244" s="1070" t="s">
        <v>1223</v>
      </c>
      <c r="C244" s="1070" t="s">
        <v>1246</v>
      </c>
      <c r="D244" s="1070" t="s">
        <v>1247</v>
      </c>
    </row>
    <row r="245" spans="1:4">
      <c r="A245" s="1070">
        <v>244</v>
      </c>
      <c r="B245" s="1070" t="s">
        <v>1223</v>
      </c>
      <c r="C245" s="1070" t="s">
        <v>1248</v>
      </c>
      <c r="D245" s="1070" t="s">
        <v>1249</v>
      </c>
    </row>
    <row r="246" spans="1:4">
      <c r="A246" s="1070">
        <v>245</v>
      </c>
      <c r="B246" s="1070" t="s">
        <v>1250</v>
      </c>
      <c r="C246" s="1070" t="s">
        <v>1252</v>
      </c>
      <c r="D246" s="1070" t="s">
        <v>1253</v>
      </c>
    </row>
    <row r="247" spans="1:4">
      <c r="A247" s="1070">
        <v>246</v>
      </c>
      <c r="B247" s="1070" t="s">
        <v>1250</v>
      </c>
      <c r="C247" s="1070" t="s">
        <v>1254</v>
      </c>
      <c r="D247" s="1070" t="s">
        <v>1255</v>
      </c>
    </row>
    <row r="248" spans="1:4">
      <c r="A248" s="1070">
        <v>247</v>
      </c>
      <c r="B248" s="1070" t="s">
        <v>1250</v>
      </c>
      <c r="C248" s="1070" t="s">
        <v>1250</v>
      </c>
      <c r="D248" s="1070" t="s">
        <v>1251</v>
      </c>
    </row>
    <row r="249" spans="1:4">
      <c r="A249" s="1070">
        <v>248</v>
      </c>
      <c r="B249" s="1070" t="s">
        <v>1250</v>
      </c>
      <c r="C249" s="1070" t="s">
        <v>1256</v>
      </c>
      <c r="D249" s="1070" t="s">
        <v>1257</v>
      </c>
    </row>
    <row r="250" spans="1:4">
      <c r="A250" s="1070">
        <v>249</v>
      </c>
      <c r="B250" s="1070" t="s">
        <v>1250</v>
      </c>
      <c r="C250" s="1070" t="s">
        <v>1258</v>
      </c>
      <c r="D250" s="1070" t="s">
        <v>1259</v>
      </c>
    </row>
    <row r="251" spans="1:4">
      <c r="A251" s="1070">
        <v>250</v>
      </c>
      <c r="B251" s="1070" t="s">
        <v>1250</v>
      </c>
      <c r="C251" s="1070" t="s">
        <v>1260</v>
      </c>
      <c r="D251" s="1070" t="s">
        <v>1261</v>
      </c>
    </row>
    <row r="252" spans="1:4">
      <c r="A252" s="1070">
        <v>251</v>
      </c>
      <c r="B252" s="1070" t="s">
        <v>1250</v>
      </c>
      <c r="C252" s="1070" t="s">
        <v>1262</v>
      </c>
      <c r="D252" s="1070" t="s">
        <v>1263</v>
      </c>
    </row>
    <row r="253" spans="1:4">
      <c r="A253" s="1070">
        <v>252</v>
      </c>
      <c r="B253" s="1070" t="s">
        <v>1250</v>
      </c>
      <c r="C253" s="1070" t="s">
        <v>1264</v>
      </c>
      <c r="D253" s="1070" t="s">
        <v>1265</v>
      </c>
    </row>
    <row r="254" spans="1:4">
      <c r="A254" s="1070">
        <v>253</v>
      </c>
      <c r="B254" s="1070" t="s">
        <v>1266</v>
      </c>
      <c r="C254" s="1070" t="s">
        <v>1268</v>
      </c>
      <c r="D254" s="1070" t="s">
        <v>1269</v>
      </c>
    </row>
    <row r="255" spans="1:4">
      <c r="A255" s="1070">
        <v>254</v>
      </c>
      <c r="B255" s="1070" t="s">
        <v>1266</v>
      </c>
      <c r="C255" s="1070" t="s">
        <v>1270</v>
      </c>
      <c r="D255" s="1070" t="s">
        <v>1271</v>
      </c>
    </row>
    <row r="256" spans="1:4">
      <c r="A256" s="1070">
        <v>255</v>
      </c>
      <c r="B256" s="1070" t="s">
        <v>1266</v>
      </c>
      <c r="C256" s="1070" t="s">
        <v>1272</v>
      </c>
      <c r="D256" s="1070" t="s">
        <v>1273</v>
      </c>
    </row>
    <row r="257" spans="1:4">
      <c r="A257" s="1070">
        <v>256</v>
      </c>
      <c r="B257" s="1070" t="s">
        <v>1266</v>
      </c>
      <c r="C257" s="1070" t="s">
        <v>1274</v>
      </c>
      <c r="D257" s="1070" t="s">
        <v>1275</v>
      </c>
    </row>
    <row r="258" spans="1:4">
      <c r="A258" s="1070">
        <v>257</v>
      </c>
      <c r="B258" s="1070" t="s">
        <v>1266</v>
      </c>
      <c r="C258" s="1070" t="s">
        <v>1276</v>
      </c>
      <c r="D258" s="1070" t="s">
        <v>1277</v>
      </c>
    </row>
    <row r="259" spans="1:4">
      <c r="A259" s="1070">
        <v>258</v>
      </c>
      <c r="B259" s="1070" t="s">
        <v>1266</v>
      </c>
      <c r="C259" s="1070" t="s">
        <v>1278</v>
      </c>
      <c r="D259" s="1070" t="s">
        <v>1279</v>
      </c>
    </row>
    <row r="260" spans="1:4">
      <c r="A260" s="1070">
        <v>259</v>
      </c>
      <c r="B260" s="1070" t="s">
        <v>1266</v>
      </c>
      <c r="C260" s="1070" t="s">
        <v>1266</v>
      </c>
      <c r="D260" s="1070" t="s">
        <v>1267</v>
      </c>
    </row>
    <row r="261" spans="1:4">
      <c r="A261" s="1070">
        <v>260</v>
      </c>
      <c r="B261" s="1070" t="s">
        <v>1266</v>
      </c>
      <c r="C261" s="1070" t="s">
        <v>1280</v>
      </c>
      <c r="D261" s="1070" t="s">
        <v>1281</v>
      </c>
    </row>
    <row r="262" spans="1:4">
      <c r="A262" s="1070">
        <v>261</v>
      </c>
      <c r="B262" s="1070" t="s">
        <v>1266</v>
      </c>
      <c r="C262" s="1070" t="s">
        <v>1282</v>
      </c>
      <c r="D262" s="1070" t="s">
        <v>1283</v>
      </c>
    </row>
    <row r="263" spans="1:4">
      <c r="A263" s="1070">
        <v>262</v>
      </c>
      <c r="B263" s="1070" t="s">
        <v>1266</v>
      </c>
      <c r="C263" s="1070" t="s">
        <v>1284</v>
      </c>
      <c r="D263" s="1070" t="s">
        <v>1285</v>
      </c>
    </row>
    <row r="264" spans="1:4">
      <c r="A264" s="1070">
        <v>263</v>
      </c>
      <c r="B264" s="1070" t="s">
        <v>1286</v>
      </c>
      <c r="C264" s="1070" t="s">
        <v>1288</v>
      </c>
      <c r="D264" s="1070" t="s">
        <v>1289</v>
      </c>
    </row>
    <row r="265" spans="1:4">
      <c r="A265" s="1070">
        <v>264</v>
      </c>
      <c r="B265" s="1070" t="s">
        <v>1286</v>
      </c>
      <c r="C265" s="1070" t="s">
        <v>1072</v>
      </c>
      <c r="D265" s="1070" t="s">
        <v>1290</v>
      </c>
    </row>
    <row r="266" spans="1:4">
      <c r="A266" s="1070">
        <v>265</v>
      </c>
      <c r="B266" s="1070" t="s">
        <v>1286</v>
      </c>
      <c r="C266" s="1070" t="s">
        <v>1291</v>
      </c>
      <c r="D266" s="1070" t="s">
        <v>1292</v>
      </c>
    </row>
    <row r="267" spans="1:4">
      <c r="A267" s="1070">
        <v>266</v>
      </c>
      <c r="B267" s="1070" t="s">
        <v>1286</v>
      </c>
      <c r="C267" s="1070" t="s">
        <v>1293</v>
      </c>
      <c r="D267" s="1070" t="s">
        <v>1294</v>
      </c>
    </row>
    <row r="268" spans="1:4">
      <c r="A268" s="1070">
        <v>267</v>
      </c>
      <c r="B268" s="1070" t="s">
        <v>1286</v>
      </c>
      <c r="C268" s="1070" t="s">
        <v>1286</v>
      </c>
      <c r="D268" s="1070" t="s">
        <v>1287</v>
      </c>
    </row>
    <row r="269" spans="1:4">
      <c r="A269" s="1070">
        <v>268</v>
      </c>
      <c r="B269" s="1070" t="s">
        <v>1286</v>
      </c>
      <c r="C269" s="1070" t="s">
        <v>1295</v>
      </c>
      <c r="D269" s="1070" t="s">
        <v>1296</v>
      </c>
    </row>
    <row r="270" spans="1:4">
      <c r="A270" s="1070">
        <v>269</v>
      </c>
      <c r="B270" s="1070" t="s">
        <v>1286</v>
      </c>
      <c r="C270" s="1070" t="s">
        <v>1297</v>
      </c>
      <c r="D270" s="1070" t="s">
        <v>1298</v>
      </c>
    </row>
    <row r="271" spans="1:4">
      <c r="A271" s="1070">
        <v>270</v>
      </c>
      <c r="B271" s="1070" t="s">
        <v>1286</v>
      </c>
      <c r="C271" s="1070" t="s">
        <v>1299</v>
      </c>
      <c r="D271" s="1070" t="s">
        <v>1300</v>
      </c>
    </row>
    <row r="272" spans="1:4">
      <c r="A272" s="1070">
        <v>271</v>
      </c>
      <c r="B272" s="1070" t="s">
        <v>1301</v>
      </c>
      <c r="C272" s="1070" t="s">
        <v>1303</v>
      </c>
      <c r="D272" s="1070" t="s">
        <v>1304</v>
      </c>
    </row>
    <row r="273" spans="1:4">
      <c r="A273" s="1070">
        <v>272</v>
      </c>
      <c r="B273" s="1070" t="s">
        <v>1301</v>
      </c>
      <c r="C273" s="1070" t="s">
        <v>1305</v>
      </c>
      <c r="D273" s="1070" t="s">
        <v>1306</v>
      </c>
    </row>
    <row r="274" spans="1:4">
      <c r="A274" s="1070">
        <v>273</v>
      </c>
      <c r="B274" s="1070" t="s">
        <v>1301</v>
      </c>
      <c r="C274" s="1070" t="s">
        <v>1307</v>
      </c>
      <c r="D274" s="1070" t="s">
        <v>1308</v>
      </c>
    </row>
    <row r="275" spans="1:4">
      <c r="A275" s="1070">
        <v>274</v>
      </c>
      <c r="B275" s="1070" t="s">
        <v>1301</v>
      </c>
      <c r="C275" s="1070" t="s">
        <v>1309</v>
      </c>
      <c r="D275" s="1070" t="s">
        <v>1310</v>
      </c>
    </row>
    <row r="276" spans="1:4">
      <c r="A276" s="1070">
        <v>275</v>
      </c>
      <c r="B276" s="1070" t="s">
        <v>1301</v>
      </c>
      <c r="C276" s="1070" t="s">
        <v>1311</v>
      </c>
      <c r="D276" s="1070" t="s">
        <v>1312</v>
      </c>
    </row>
    <row r="277" spans="1:4">
      <c r="A277" s="1070">
        <v>276</v>
      </c>
      <c r="B277" s="1070" t="s">
        <v>1301</v>
      </c>
      <c r="C277" s="1070" t="s">
        <v>1313</v>
      </c>
      <c r="D277" s="1070" t="s">
        <v>1314</v>
      </c>
    </row>
    <row r="278" spans="1:4">
      <c r="A278" s="1070">
        <v>277</v>
      </c>
      <c r="B278" s="1070" t="s">
        <v>1301</v>
      </c>
      <c r="C278" s="1070" t="s">
        <v>1301</v>
      </c>
      <c r="D278" s="1070" t="s">
        <v>1302</v>
      </c>
    </row>
    <row r="279" spans="1:4">
      <c r="A279" s="1070">
        <v>278</v>
      </c>
      <c r="B279" s="1070" t="s">
        <v>1301</v>
      </c>
      <c r="C279" s="1070" t="s">
        <v>1141</v>
      </c>
      <c r="D279" s="1070" t="s">
        <v>1315</v>
      </c>
    </row>
    <row r="280" spans="1:4">
      <c r="A280" s="1070">
        <v>279</v>
      </c>
      <c r="B280" s="1070" t="s">
        <v>1301</v>
      </c>
      <c r="C280" s="1070" t="s">
        <v>1316</v>
      </c>
      <c r="D280" s="1070" t="s">
        <v>1317</v>
      </c>
    </row>
    <row r="281" spans="1:4">
      <c r="A281" s="1070">
        <v>280</v>
      </c>
      <c r="B281" s="1070" t="s">
        <v>1301</v>
      </c>
      <c r="C281" s="1070" t="s">
        <v>1318</v>
      </c>
      <c r="D281" s="1070" t="s">
        <v>1319</v>
      </c>
    </row>
    <row r="282" spans="1:4">
      <c r="A282" s="1070">
        <v>281</v>
      </c>
      <c r="B282" s="1070" t="s">
        <v>1301</v>
      </c>
      <c r="C282" s="1070" t="s">
        <v>1320</v>
      </c>
      <c r="D282" s="1070" t="s">
        <v>1321</v>
      </c>
    </row>
    <row r="283" spans="1:4">
      <c r="A283" s="1070">
        <v>282</v>
      </c>
      <c r="B283" s="1070" t="s">
        <v>1301</v>
      </c>
      <c r="C283" s="1070" t="s">
        <v>1322</v>
      </c>
      <c r="D283" s="1070" t="s">
        <v>1323</v>
      </c>
    </row>
    <row r="284" spans="1:4">
      <c r="A284" s="1070">
        <v>283</v>
      </c>
      <c r="B284" s="1070" t="s">
        <v>1301</v>
      </c>
      <c r="C284" s="1070" t="s">
        <v>1324</v>
      </c>
      <c r="D284" s="1070" t="s">
        <v>1325</v>
      </c>
    </row>
    <row r="285" spans="1:4">
      <c r="A285" s="1070">
        <v>284</v>
      </c>
      <c r="B285" s="1070" t="s">
        <v>1301</v>
      </c>
      <c r="C285" s="1070" t="s">
        <v>1326</v>
      </c>
      <c r="D285" s="1070" t="s">
        <v>1327</v>
      </c>
    </row>
    <row r="286" spans="1:4">
      <c r="A286" s="1070">
        <v>285</v>
      </c>
      <c r="B286" s="1070" t="s">
        <v>1301</v>
      </c>
      <c r="C286" s="1070" t="s">
        <v>1328</v>
      </c>
      <c r="D286" s="1070" t="s">
        <v>1329</v>
      </c>
    </row>
    <row r="287" spans="1:4">
      <c r="A287" s="1070">
        <v>286</v>
      </c>
      <c r="B287" s="1070" t="s">
        <v>1301</v>
      </c>
      <c r="C287" s="1070" t="s">
        <v>1330</v>
      </c>
      <c r="D287" s="1070" t="s">
        <v>1331</v>
      </c>
    </row>
    <row r="288" spans="1:4">
      <c r="A288" s="1070">
        <v>287</v>
      </c>
      <c r="B288" s="1070" t="s">
        <v>1301</v>
      </c>
      <c r="C288" s="1070" t="s">
        <v>1332</v>
      </c>
      <c r="D288" s="1070" t="s">
        <v>1333</v>
      </c>
    </row>
    <row r="289" spans="1:4">
      <c r="A289" s="1070">
        <v>288</v>
      </c>
      <c r="B289" s="1070" t="s">
        <v>1301</v>
      </c>
      <c r="C289" s="1070" t="s">
        <v>1334</v>
      </c>
      <c r="D289" s="1070" t="s">
        <v>1335</v>
      </c>
    </row>
    <row r="290" spans="1:4">
      <c r="A290" s="1070">
        <v>289</v>
      </c>
      <c r="B290" s="1070" t="s">
        <v>1301</v>
      </c>
      <c r="C290" s="1070" t="s">
        <v>1336</v>
      </c>
      <c r="D290" s="1070" t="s">
        <v>1337</v>
      </c>
    </row>
    <row r="291" spans="1:4">
      <c r="A291" s="1070">
        <v>290</v>
      </c>
      <c r="B291" s="1070" t="s">
        <v>1338</v>
      </c>
      <c r="C291" s="1070" t="s">
        <v>774</v>
      </c>
      <c r="D291" s="1070" t="s">
        <v>1340</v>
      </c>
    </row>
    <row r="292" spans="1:4">
      <c r="A292" s="1070">
        <v>291</v>
      </c>
      <c r="B292" s="1070" t="s">
        <v>1338</v>
      </c>
      <c r="C292" s="1070" t="s">
        <v>1207</v>
      </c>
      <c r="D292" s="1070" t="s">
        <v>1341</v>
      </c>
    </row>
    <row r="293" spans="1:4">
      <c r="A293" s="1070">
        <v>292</v>
      </c>
      <c r="B293" s="1070" t="s">
        <v>1338</v>
      </c>
      <c r="C293" s="1070" t="s">
        <v>1342</v>
      </c>
      <c r="D293" s="1070" t="s">
        <v>1343</v>
      </c>
    </row>
    <row r="294" spans="1:4">
      <c r="A294" s="1070">
        <v>293</v>
      </c>
      <c r="B294" s="1070" t="s">
        <v>1338</v>
      </c>
      <c r="C294" s="1070" t="s">
        <v>1344</v>
      </c>
      <c r="D294" s="1070" t="s">
        <v>1345</v>
      </c>
    </row>
    <row r="295" spans="1:4">
      <c r="A295" s="1070">
        <v>294</v>
      </c>
      <c r="B295" s="1070" t="s">
        <v>1338</v>
      </c>
      <c r="C295" s="1070" t="s">
        <v>1346</v>
      </c>
      <c r="D295" s="1070" t="s">
        <v>1347</v>
      </c>
    </row>
    <row r="296" spans="1:4">
      <c r="A296" s="1070">
        <v>295</v>
      </c>
      <c r="B296" s="1070" t="s">
        <v>1338</v>
      </c>
      <c r="C296" s="1070" t="s">
        <v>1338</v>
      </c>
      <c r="D296" s="1070" t="s">
        <v>1339</v>
      </c>
    </row>
    <row r="297" spans="1:4">
      <c r="A297" s="1070">
        <v>296</v>
      </c>
      <c r="B297" s="1070" t="s">
        <v>1338</v>
      </c>
      <c r="C297" s="1070" t="s">
        <v>1348</v>
      </c>
      <c r="D297" s="1070" t="s">
        <v>1349</v>
      </c>
    </row>
    <row r="298" spans="1:4">
      <c r="A298" s="1070">
        <v>297</v>
      </c>
      <c r="B298" s="1070" t="s">
        <v>1338</v>
      </c>
      <c r="C298" s="1070" t="s">
        <v>1350</v>
      </c>
      <c r="D298" s="1070" t="s">
        <v>1351</v>
      </c>
    </row>
    <row r="299" spans="1:4">
      <c r="A299" s="1070">
        <v>298</v>
      </c>
      <c r="B299" s="1070" t="s">
        <v>1352</v>
      </c>
      <c r="C299" s="1070" t="s">
        <v>1207</v>
      </c>
      <c r="D299" s="1070" t="s">
        <v>1354</v>
      </c>
    </row>
    <row r="300" spans="1:4">
      <c r="A300" s="1070">
        <v>299</v>
      </c>
      <c r="B300" s="1070" t="s">
        <v>1352</v>
      </c>
      <c r="C300" s="1070" t="s">
        <v>1355</v>
      </c>
      <c r="D300" s="1070" t="s">
        <v>1356</v>
      </c>
    </row>
    <row r="301" spans="1:4">
      <c r="A301" s="1070">
        <v>300</v>
      </c>
      <c r="B301" s="1070" t="s">
        <v>1352</v>
      </c>
      <c r="C301" s="1070" t="s">
        <v>1357</v>
      </c>
      <c r="D301" s="1070" t="s">
        <v>1358</v>
      </c>
    </row>
    <row r="302" spans="1:4">
      <c r="A302" s="1070">
        <v>301</v>
      </c>
      <c r="B302" s="1070" t="s">
        <v>1352</v>
      </c>
      <c r="C302" s="1070" t="s">
        <v>1359</v>
      </c>
      <c r="D302" s="1070" t="s">
        <v>1360</v>
      </c>
    </row>
    <row r="303" spans="1:4">
      <c r="A303" s="1070">
        <v>302</v>
      </c>
      <c r="B303" s="1070" t="s">
        <v>1352</v>
      </c>
      <c r="C303" s="1070" t="s">
        <v>1361</v>
      </c>
      <c r="D303" s="1070" t="s">
        <v>1362</v>
      </c>
    </row>
    <row r="304" spans="1:4">
      <c r="A304" s="1070">
        <v>303</v>
      </c>
      <c r="B304" s="1070" t="s">
        <v>1352</v>
      </c>
      <c r="C304" s="1070" t="s">
        <v>1363</v>
      </c>
      <c r="D304" s="1070" t="s">
        <v>1364</v>
      </c>
    </row>
    <row r="305" spans="1:4">
      <c r="A305" s="1070">
        <v>304</v>
      </c>
      <c r="B305" s="1070" t="s">
        <v>1352</v>
      </c>
      <c r="C305" s="1070" t="s">
        <v>886</v>
      </c>
      <c r="D305" s="1070" t="s">
        <v>1365</v>
      </c>
    </row>
    <row r="306" spans="1:4">
      <c r="A306" s="1070">
        <v>305</v>
      </c>
      <c r="B306" s="1070" t="s">
        <v>1352</v>
      </c>
      <c r="C306" s="1070" t="s">
        <v>1366</v>
      </c>
      <c r="D306" s="1070" t="s">
        <v>1367</v>
      </c>
    </row>
    <row r="307" spans="1:4">
      <c r="A307" s="1070">
        <v>306</v>
      </c>
      <c r="B307" s="1070" t="s">
        <v>1352</v>
      </c>
      <c r="C307" s="1070" t="s">
        <v>1368</v>
      </c>
      <c r="D307" s="1070" t="s">
        <v>1369</v>
      </c>
    </row>
    <row r="308" spans="1:4">
      <c r="A308" s="1070">
        <v>307</v>
      </c>
      <c r="B308" s="1070" t="s">
        <v>1352</v>
      </c>
      <c r="C308" s="1070" t="s">
        <v>1370</v>
      </c>
      <c r="D308" s="1070" t="s">
        <v>1371</v>
      </c>
    </row>
    <row r="309" spans="1:4">
      <c r="A309" s="1070">
        <v>308</v>
      </c>
      <c r="B309" s="1070" t="s">
        <v>1352</v>
      </c>
      <c r="C309" s="1070" t="s">
        <v>1372</v>
      </c>
      <c r="D309" s="1070" t="s">
        <v>1373</v>
      </c>
    </row>
    <row r="310" spans="1:4">
      <c r="A310" s="1070">
        <v>309</v>
      </c>
      <c r="B310" s="1070" t="s">
        <v>1352</v>
      </c>
      <c r="C310" s="1070" t="s">
        <v>1352</v>
      </c>
      <c r="D310" s="1070" t="s">
        <v>1353</v>
      </c>
    </row>
    <row r="311" spans="1:4">
      <c r="A311" s="1070">
        <v>310</v>
      </c>
      <c r="B311" s="1070" t="s">
        <v>1352</v>
      </c>
      <c r="C311" s="1070" t="s">
        <v>1374</v>
      </c>
      <c r="D311" s="1070" t="s">
        <v>1375</v>
      </c>
    </row>
    <row r="312" spans="1:4">
      <c r="A312" s="1070">
        <v>311</v>
      </c>
      <c r="B312" s="1070" t="s">
        <v>1376</v>
      </c>
      <c r="C312" s="1070" t="s">
        <v>1378</v>
      </c>
      <c r="D312" s="1070" t="s">
        <v>1379</v>
      </c>
    </row>
    <row r="313" spans="1:4">
      <c r="A313" s="1070">
        <v>312</v>
      </c>
      <c r="B313" s="1070" t="s">
        <v>1376</v>
      </c>
      <c r="C313" s="1070" t="s">
        <v>1031</v>
      </c>
      <c r="D313" s="1070" t="s">
        <v>1380</v>
      </c>
    </row>
    <row r="314" spans="1:4">
      <c r="A314" s="1070">
        <v>313</v>
      </c>
      <c r="B314" s="1070" t="s">
        <v>1376</v>
      </c>
      <c r="C314" s="1070" t="s">
        <v>1381</v>
      </c>
      <c r="D314" s="1070" t="s">
        <v>1382</v>
      </c>
    </row>
    <row r="315" spans="1:4">
      <c r="A315" s="1070">
        <v>314</v>
      </c>
      <c r="B315" s="1070" t="s">
        <v>1376</v>
      </c>
      <c r="C315" s="1070" t="s">
        <v>1054</v>
      </c>
      <c r="D315" s="1070" t="s">
        <v>1383</v>
      </c>
    </row>
    <row r="316" spans="1:4">
      <c r="A316" s="1070">
        <v>315</v>
      </c>
      <c r="B316" s="1070" t="s">
        <v>1376</v>
      </c>
      <c r="C316" s="1070" t="s">
        <v>1037</v>
      </c>
      <c r="D316" s="1070" t="s">
        <v>1384</v>
      </c>
    </row>
    <row r="317" spans="1:4">
      <c r="A317" s="1070">
        <v>316</v>
      </c>
      <c r="B317" s="1070" t="s">
        <v>1376</v>
      </c>
      <c r="C317" s="1070" t="s">
        <v>1385</v>
      </c>
      <c r="D317" s="1070" t="s">
        <v>1386</v>
      </c>
    </row>
    <row r="318" spans="1:4">
      <c r="A318" s="1070">
        <v>317</v>
      </c>
      <c r="B318" s="1070" t="s">
        <v>1376</v>
      </c>
      <c r="C318" s="1070" t="s">
        <v>1387</v>
      </c>
      <c r="D318" s="1070" t="s">
        <v>1388</v>
      </c>
    </row>
    <row r="319" spans="1:4">
      <c r="A319" s="1070">
        <v>318</v>
      </c>
      <c r="B319" s="1070" t="s">
        <v>1376</v>
      </c>
      <c r="C319" s="1070" t="s">
        <v>1389</v>
      </c>
      <c r="D319" s="1070" t="s">
        <v>1390</v>
      </c>
    </row>
    <row r="320" spans="1:4">
      <c r="A320" s="1070">
        <v>319</v>
      </c>
      <c r="B320" s="1070" t="s">
        <v>1376</v>
      </c>
      <c r="C320" s="1070" t="s">
        <v>1376</v>
      </c>
      <c r="D320" s="1070" t="s">
        <v>1377</v>
      </c>
    </row>
    <row r="321" spans="1:4">
      <c r="A321" s="1070">
        <v>320</v>
      </c>
      <c r="B321" s="1070" t="s">
        <v>1376</v>
      </c>
      <c r="C321" s="1070" t="s">
        <v>1260</v>
      </c>
      <c r="D321" s="1070" t="s">
        <v>1391</v>
      </c>
    </row>
    <row r="322" spans="1:4">
      <c r="A322" s="1070">
        <v>321</v>
      </c>
      <c r="B322" s="1070" t="s">
        <v>1376</v>
      </c>
      <c r="C322" s="1070" t="s">
        <v>1392</v>
      </c>
      <c r="D322" s="1070" t="s">
        <v>1393</v>
      </c>
    </row>
    <row r="323" spans="1:4">
      <c r="A323" s="1070">
        <v>322</v>
      </c>
      <c r="B323" s="1070" t="s">
        <v>1376</v>
      </c>
      <c r="C323" s="1070" t="s">
        <v>1167</v>
      </c>
      <c r="D323" s="1070" t="s">
        <v>1394</v>
      </c>
    </row>
    <row r="324" spans="1:4">
      <c r="A324" s="1070">
        <v>323</v>
      </c>
      <c r="B324" s="1070" t="s">
        <v>1395</v>
      </c>
      <c r="C324" s="1070" t="s">
        <v>1397</v>
      </c>
      <c r="D324" s="1070" t="s">
        <v>1398</v>
      </c>
    </row>
    <row r="325" spans="1:4">
      <c r="A325" s="1070">
        <v>324</v>
      </c>
      <c r="B325" s="1070" t="s">
        <v>1395</v>
      </c>
      <c r="C325" s="1070" t="s">
        <v>973</v>
      </c>
      <c r="D325" s="1070" t="s">
        <v>1399</v>
      </c>
    </row>
    <row r="326" spans="1:4">
      <c r="A326" s="1070">
        <v>325</v>
      </c>
      <c r="B326" s="1070" t="s">
        <v>1395</v>
      </c>
      <c r="C326" s="1070" t="s">
        <v>1400</v>
      </c>
      <c r="D326" s="1070" t="s">
        <v>1401</v>
      </c>
    </row>
    <row r="327" spans="1:4">
      <c r="A327" s="1070">
        <v>326</v>
      </c>
      <c r="B327" s="1070" t="s">
        <v>1395</v>
      </c>
      <c r="C327" s="1070" t="s">
        <v>1402</v>
      </c>
      <c r="D327" s="1070" t="s">
        <v>1403</v>
      </c>
    </row>
    <row r="328" spans="1:4">
      <c r="A328" s="1070">
        <v>327</v>
      </c>
      <c r="B328" s="1070" t="s">
        <v>1395</v>
      </c>
      <c r="C328" s="1070" t="s">
        <v>1404</v>
      </c>
      <c r="D328" s="1070" t="s">
        <v>1405</v>
      </c>
    </row>
    <row r="329" spans="1:4">
      <c r="A329" s="1070">
        <v>328</v>
      </c>
      <c r="B329" s="1070" t="s">
        <v>1395</v>
      </c>
      <c r="C329" s="1070" t="s">
        <v>1395</v>
      </c>
      <c r="D329" s="1070" t="s">
        <v>1396</v>
      </c>
    </row>
    <row r="330" spans="1:4">
      <c r="A330" s="1070">
        <v>329</v>
      </c>
      <c r="B330" s="1070" t="s">
        <v>1395</v>
      </c>
      <c r="C330" s="1070" t="s">
        <v>1406</v>
      </c>
      <c r="D330" s="1070" t="s">
        <v>1407</v>
      </c>
    </row>
    <row r="331" spans="1:4">
      <c r="A331" s="1070">
        <v>330</v>
      </c>
      <c r="B331" s="1070" t="s">
        <v>1395</v>
      </c>
      <c r="C331" s="1070" t="s">
        <v>1408</v>
      </c>
      <c r="D331" s="1070" t="s">
        <v>1409</v>
      </c>
    </row>
    <row r="332" spans="1:4">
      <c r="A332" s="1070">
        <v>331</v>
      </c>
      <c r="B332" s="1070" t="s">
        <v>1395</v>
      </c>
      <c r="C332" s="1070" t="s">
        <v>1410</v>
      </c>
      <c r="D332" s="1070" t="s">
        <v>1411</v>
      </c>
    </row>
    <row r="333" spans="1:4">
      <c r="A333" s="1070">
        <v>332</v>
      </c>
      <c r="B333" s="1070" t="s">
        <v>1395</v>
      </c>
      <c r="C333" s="1070" t="s">
        <v>1412</v>
      </c>
      <c r="D333" s="1070" t="s">
        <v>1413</v>
      </c>
    </row>
    <row r="334" spans="1:4">
      <c r="A334" s="1070">
        <v>333</v>
      </c>
      <c r="B334" s="1070" t="s">
        <v>1414</v>
      </c>
      <c r="C334" s="1070" t="s">
        <v>1416</v>
      </c>
      <c r="D334" s="1070" t="s">
        <v>1417</v>
      </c>
    </row>
    <row r="335" spans="1:4">
      <c r="A335" s="1070">
        <v>334</v>
      </c>
      <c r="B335" s="1070" t="s">
        <v>1414</v>
      </c>
      <c r="C335" s="1070" t="s">
        <v>1418</v>
      </c>
      <c r="D335" s="1070" t="s">
        <v>1419</v>
      </c>
    </row>
    <row r="336" spans="1:4">
      <c r="A336" s="1070">
        <v>335</v>
      </c>
      <c r="B336" s="1070" t="s">
        <v>1414</v>
      </c>
      <c r="C336" s="1070" t="s">
        <v>1420</v>
      </c>
      <c r="D336" s="1070" t="s">
        <v>1421</v>
      </c>
    </row>
    <row r="337" spans="1:4">
      <c r="A337" s="1070">
        <v>336</v>
      </c>
      <c r="B337" s="1070" t="s">
        <v>1414</v>
      </c>
      <c r="C337" s="1070" t="s">
        <v>1422</v>
      </c>
      <c r="D337" s="1070" t="s">
        <v>1423</v>
      </c>
    </row>
    <row r="338" spans="1:4">
      <c r="A338" s="1070">
        <v>337</v>
      </c>
      <c r="B338" s="1070" t="s">
        <v>1414</v>
      </c>
      <c r="C338" s="1070" t="s">
        <v>1141</v>
      </c>
      <c r="D338" s="1070" t="s">
        <v>1424</v>
      </c>
    </row>
    <row r="339" spans="1:4">
      <c r="A339" s="1070">
        <v>338</v>
      </c>
      <c r="B339" s="1070" t="s">
        <v>1414</v>
      </c>
      <c r="C339" s="1070" t="s">
        <v>1425</v>
      </c>
      <c r="D339" s="1070" t="s">
        <v>1426</v>
      </c>
    </row>
    <row r="340" spans="1:4">
      <c r="A340" s="1070">
        <v>339</v>
      </c>
      <c r="B340" s="1070" t="s">
        <v>1414</v>
      </c>
      <c r="C340" s="1070" t="s">
        <v>1427</v>
      </c>
      <c r="D340" s="1070" t="s">
        <v>1428</v>
      </c>
    </row>
    <row r="341" spans="1:4">
      <c r="A341" s="1070">
        <v>340</v>
      </c>
      <c r="B341" s="1070" t="s">
        <v>1414</v>
      </c>
      <c r="C341" s="1070" t="s">
        <v>1414</v>
      </c>
      <c r="D341" s="1070" t="s">
        <v>1415</v>
      </c>
    </row>
    <row r="342" spans="1:4">
      <c r="A342" s="1070">
        <v>341</v>
      </c>
      <c r="B342" s="1070" t="s">
        <v>1414</v>
      </c>
      <c r="C342" s="1070" t="s">
        <v>1429</v>
      </c>
      <c r="D342" s="1070" t="s">
        <v>1430</v>
      </c>
    </row>
    <row r="343" spans="1:4">
      <c r="A343" s="1070">
        <v>342</v>
      </c>
      <c r="B343" s="1070" t="s">
        <v>1414</v>
      </c>
      <c r="C343" s="1070" t="s">
        <v>1431</v>
      </c>
      <c r="D343" s="1070" t="s">
        <v>1432</v>
      </c>
    </row>
    <row r="344" spans="1:4">
      <c r="A344" s="1070">
        <v>343</v>
      </c>
      <c r="B344" s="1070" t="s">
        <v>1414</v>
      </c>
      <c r="C344" s="1070" t="s">
        <v>1433</v>
      </c>
      <c r="D344" s="1070" t="s">
        <v>1434</v>
      </c>
    </row>
    <row r="345" spans="1:4">
      <c r="A345" s="1070">
        <v>344</v>
      </c>
      <c r="B345" s="1070" t="s">
        <v>1435</v>
      </c>
      <c r="C345" s="1070" t="s">
        <v>1437</v>
      </c>
      <c r="D345" s="1070" t="s">
        <v>1438</v>
      </c>
    </row>
    <row r="346" spans="1:4">
      <c r="A346" s="1070">
        <v>345</v>
      </c>
      <c r="B346" s="1070" t="s">
        <v>1435</v>
      </c>
      <c r="C346" s="1070" t="s">
        <v>1439</v>
      </c>
      <c r="D346" s="1070" t="s">
        <v>1440</v>
      </c>
    </row>
    <row r="347" spans="1:4">
      <c r="A347" s="1070">
        <v>346</v>
      </c>
      <c r="B347" s="1070" t="s">
        <v>1435</v>
      </c>
      <c r="C347" s="1070" t="s">
        <v>1072</v>
      </c>
      <c r="D347" s="1070" t="s">
        <v>1441</v>
      </c>
    </row>
    <row r="348" spans="1:4">
      <c r="A348" s="1070">
        <v>347</v>
      </c>
      <c r="B348" s="1070" t="s">
        <v>1435</v>
      </c>
      <c r="C348" s="1070" t="s">
        <v>1121</v>
      </c>
      <c r="D348" s="1070" t="s">
        <v>1442</v>
      </c>
    </row>
    <row r="349" spans="1:4">
      <c r="A349" s="1070">
        <v>348</v>
      </c>
      <c r="B349" s="1070" t="s">
        <v>1435</v>
      </c>
      <c r="C349" s="1070" t="s">
        <v>1443</v>
      </c>
      <c r="D349" s="1070" t="s">
        <v>1444</v>
      </c>
    </row>
    <row r="350" spans="1:4">
      <c r="A350" s="1070">
        <v>349</v>
      </c>
      <c r="B350" s="1070" t="s">
        <v>1435</v>
      </c>
      <c r="C350" s="1070" t="s">
        <v>1445</v>
      </c>
      <c r="D350" s="1070" t="s">
        <v>1446</v>
      </c>
    </row>
    <row r="351" spans="1:4">
      <c r="A351" s="1070">
        <v>350</v>
      </c>
      <c r="B351" s="1070" t="s">
        <v>1435</v>
      </c>
      <c r="C351" s="1070" t="s">
        <v>1123</v>
      </c>
      <c r="D351" s="1070" t="s">
        <v>1447</v>
      </c>
    </row>
    <row r="352" spans="1:4">
      <c r="A352" s="1070">
        <v>351</v>
      </c>
      <c r="B352" s="1070" t="s">
        <v>1435</v>
      </c>
      <c r="C352" s="1070" t="s">
        <v>1448</v>
      </c>
      <c r="D352" s="1070" t="s">
        <v>1449</v>
      </c>
    </row>
    <row r="353" spans="1:4">
      <c r="A353" s="1070">
        <v>352</v>
      </c>
      <c r="B353" s="1070" t="s">
        <v>1435</v>
      </c>
      <c r="C353" s="1070" t="s">
        <v>1450</v>
      </c>
      <c r="D353" s="1070" t="s">
        <v>1451</v>
      </c>
    </row>
    <row r="354" spans="1:4">
      <c r="A354" s="1070">
        <v>353</v>
      </c>
      <c r="B354" s="1070" t="s">
        <v>1435</v>
      </c>
      <c r="C354" s="1070" t="s">
        <v>1435</v>
      </c>
      <c r="D354" s="1070" t="s">
        <v>1436</v>
      </c>
    </row>
    <row r="355" spans="1:4">
      <c r="A355" s="1070">
        <v>354</v>
      </c>
      <c r="B355" s="1070" t="s">
        <v>1435</v>
      </c>
      <c r="C355" s="1070" t="s">
        <v>1452</v>
      </c>
      <c r="D355" s="1070" t="s">
        <v>1453</v>
      </c>
    </row>
    <row r="356" spans="1:4">
      <c r="A356" s="1070">
        <v>355</v>
      </c>
      <c r="B356" s="1070" t="s">
        <v>1454</v>
      </c>
      <c r="C356" s="1070" t="s">
        <v>1456</v>
      </c>
      <c r="D356" s="1070" t="s">
        <v>1457</v>
      </c>
    </row>
    <row r="357" spans="1:4">
      <c r="A357" s="1070">
        <v>356</v>
      </c>
      <c r="B357" s="1070" t="s">
        <v>1454</v>
      </c>
      <c r="C357" s="1070" t="s">
        <v>1458</v>
      </c>
      <c r="D357" s="1070" t="s">
        <v>1459</v>
      </c>
    </row>
    <row r="358" spans="1:4">
      <c r="A358" s="1070">
        <v>357</v>
      </c>
      <c r="B358" s="1070" t="s">
        <v>1454</v>
      </c>
      <c r="C358" s="1070" t="s">
        <v>1460</v>
      </c>
      <c r="D358" s="1070" t="s">
        <v>1461</v>
      </c>
    </row>
    <row r="359" spans="1:4">
      <c r="A359" s="1070">
        <v>358</v>
      </c>
      <c r="B359" s="1070" t="s">
        <v>1454</v>
      </c>
      <c r="C359" s="1070" t="s">
        <v>1227</v>
      </c>
      <c r="D359" s="1070" t="s">
        <v>1462</v>
      </c>
    </row>
    <row r="360" spans="1:4">
      <c r="A360" s="1070">
        <v>359</v>
      </c>
      <c r="B360" s="1070" t="s">
        <v>1454</v>
      </c>
      <c r="C360" s="1070" t="s">
        <v>1058</v>
      </c>
      <c r="D360" s="1070" t="s">
        <v>1463</v>
      </c>
    </row>
    <row r="361" spans="1:4">
      <c r="A361" s="1070">
        <v>360</v>
      </c>
      <c r="B361" s="1070" t="s">
        <v>1454</v>
      </c>
      <c r="C361" s="1070" t="s">
        <v>1454</v>
      </c>
      <c r="D361" s="1070" t="s">
        <v>1455</v>
      </c>
    </row>
    <row r="362" spans="1:4">
      <c r="A362" s="1070">
        <v>361</v>
      </c>
      <c r="B362" s="1070" t="s">
        <v>1454</v>
      </c>
      <c r="C362" s="1070" t="s">
        <v>1464</v>
      </c>
      <c r="D362" s="1070" t="s">
        <v>1465</v>
      </c>
    </row>
    <row r="363" spans="1:4">
      <c r="A363" s="1070">
        <v>362</v>
      </c>
      <c r="B363" s="1070" t="s">
        <v>1466</v>
      </c>
      <c r="C363" s="1070" t="s">
        <v>1416</v>
      </c>
      <c r="D363" s="1070" t="s">
        <v>1468</v>
      </c>
    </row>
    <row r="364" spans="1:4">
      <c r="A364" s="1070">
        <v>363</v>
      </c>
      <c r="B364" s="1070" t="s">
        <v>1466</v>
      </c>
      <c r="C364" s="1070" t="s">
        <v>1469</v>
      </c>
      <c r="D364" s="1070" t="s">
        <v>1470</v>
      </c>
    </row>
    <row r="365" spans="1:4">
      <c r="A365" s="1070">
        <v>364</v>
      </c>
      <c r="B365" s="1070" t="s">
        <v>1466</v>
      </c>
      <c r="C365" s="1070" t="s">
        <v>1213</v>
      </c>
      <c r="D365" s="1070" t="s">
        <v>1471</v>
      </c>
    </row>
    <row r="366" spans="1:4">
      <c r="A366" s="1070">
        <v>365</v>
      </c>
      <c r="B366" s="1070" t="s">
        <v>1466</v>
      </c>
      <c r="C366" s="1070" t="s">
        <v>1472</v>
      </c>
      <c r="D366" s="1070" t="s">
        <v>1473</v>
      </c>
    </row>
    <row r="367" spans="1:4">
      <c r="A367" s="1070">
        <v>366</v>
      </c>
      <c r="B367" s="1070" t="s">
        <v>1466</v>
      </c>
      <c r="C367" s="1070" t="s">
        <v>1474</v>
      </c>
      <c r="D367" s="1070" t="s">
        <v>1475</v>
      </c>
    </row>
    <row r="368" spans="1:4">
      <c r="A368" s="1070">
        <v>367</v>
      </c>
      <c r="B368" s="1070" t="s">
        <v>1466</v>
      </c>
      <c r="C368" s="1070" t="s">
        <v>844</v>
      </c>
      <c r="D368" s="1070" t="s">
        <v>1476</v>
      </c>
    </row>
    <row r="369" spans="1:4">
      <c r="A369" s="1070">
        <v>368</v>
      </c>
      <c r="B369" s="1070" t="s">
        <v>1466</v>
      </c>
      <c r="C369" s="1070" t="s">
        <v>1477</v>
      </c>
      <c r="D369" s="1070" t="s">
        <v>1478</v>
      </c>
    </row>
    <row r="370" spans="1:4">
      <c r="A370" s="1070">
        <v>369</v>
      </c>
      <c r="B370" s="1070" t="s">
        <v>1466</v>
      </c>
      <c r="C370" s="1070" t="s">
        <v>1479</v>
      </c>
      <c r="D370" s="1070" t="s">
        <v>1480</v>
      </c>
    </row>
    <row r="371" spans="1:4">
      <c r="A371" s="1070">
        <v>370</v>
      </c>
      <c r="B371" s="1070" t="s">
        <v>1466</v>
      </c>
      <c r="C371" s="1070" t="s">
        <v>1466</v>
      </c>
      <c r="D371" s="1070" t="s">
        <v>1467</v>
      </c>
    </row>
    <row r="372" spans="1:4">
      <c r="A372" s="1070">
        <v>371</v>
      </c>
      <c r="B372" s="1070" t="s">
        <v>1466</v>
      </c>
      <c r="C372" s="1070" t="s">
        <v>1481</v>
      </c>
      <c r="D372" s="1070" t="s">
        <v>1482</v>
      </c>
    </row>
    <row r="373" spans="1:4">
      <c r="A373" s="1070">
        <v>372</v>
      </c>
      <c r="B373" s="1070" t="s">
        <v>1466</v>
      </c>
      <c r="C373" s="1070" t="s">
        <v>1483</v>
      </c>
      <c r="D373" s="1070" t="s">
        <v>1484</v>
      </c>
    </row>
    <row r="374" spans="1:4">
      <c r="A374" s="1070">
        <v>373</v>
      </c>
      <c r="B374" s="1070" t="s">
        <v>1466</v>
      </c>
      <c r="C374" s="1070" t="s">
        <v>1485</v>
      </c>
      <c r="D374" s="1070" t="s">
        <v>1486</v>
      </c>
    </row>
    <row r="375" spans="1:4">
      <c r="A375" s="1070">
        <v>374</v>
      </c>
      <c r="B375" s="1070" t="s">
        <v>1487</v>
      </c>
      <c r="C375" s="1070" t="s">
        <v>1489</v>
      </c>
      <c r="D375" s="1070" t="s">
        <v>1490</v>
      </c>
    </row>
    <row r="376" spans="1:4">
      <c r="A376" s="1070">
        <v>375</v>
      </c>
      <c r="B376" s="1070" t="s">
        <v>1487</v>
      </c>
      <c r="C376" s="1070" t="s">
        <v>1491</v>
      </c>
      <c r="D376" s="1070" t="s">
        <v>1492</v>
      </c>
    </row>
    <row r="377" spans="1:4">
      <c r="A377" s="1070">
        <v>376</v>
      </c>
      <c r="B377" s="1070" t="s">
        <v>1487</v>
      </c>
      <c r="C377" s="1070" t="s">
        <v>1493</v>
      </c>
      <c r="D377" s="1070" t="s">
        <v>1494</v>
      </c>
    </row>
    <row r="378" spans="1:4">
      <c r="A378" s="1070">
        <v>377</v>
      </c>
      <c r="B378" s="1070" t="s">
        <v>1487</v>
      </c>
      <c r="C378" s="1070" t="s">
        <v>1495</v>
      </c>
      <c r="D378" s="1070" t="s">
        <v>1496</v>
      </c>
    </row>
    <row r="379" spans="1:4">
      <c r="A379" s="1070">
        <v>378</v>
      </c>
      <c r="B379" s="1070" t="s">
        <v>1487</v>
      </c>
      <c r="C379" s="1070" t="s">
        <v>1497</v>
      </c>
      <c r="D379" s="1070" t="s">
        <v>1498</v>
      </c>
    </row>
    <row r="380" spans="1:4">
      <c r="A380" s="1070">
        <v>379</v>
      </c>
      <c r="B380" s="1070" t="s">
        <v>1487</v>
      </c>
      <c r="C380" s="1070" t="s">
        <v>1499</v>
      </c>
      <c r="D380" s="1070" t="s">
        <v>1500</v>
      </c>
    </row>
    <row r="381" spans="1:4">
      <c r="A381" s="1070">
        <v>380</v>
      </c>
      <c r="B381" s="1070" t="s">
        <v>1487</v>
      </c>
      <c r="C381" s="1070" t="s">
        <v>1501</v>
      </c>
      <c r="D381" s="1070" t="s">
        <v>1502</v>
      </c>
    </row>
    <row r="382" spans="1:4">
      <c r="A382" s="1070">
        <v>381</v>
      </c>
      <c r="B382" s="1070" t="s">
        <v>1487</v>
      </c>
      <c r="C382" s="1070" t="s">
        <v>1487</v>
      </c>
      <c r="D382" s="1070" t="s">
        <v>1488</v>
      </c>
    </row>
    <row r="383" spans="1:4">
      <c r="A383" s="1070">
        <v>382</v>
      </c>
      <c r="B383" s="1070" t="s">
        <v>1487</v>
      </c>
      <c r="C383" s="1070" t="s">
        <v>1503</v>
      </c>
      <c r="D383" s="1070" t="s">
        <v>1504</v>
      </c>
    </row>
    <row r="384" spans="1:4">
      <c r="A384" s="1070">
        <v>383</v>
      </c>
      <c r="B384" s="1070" t="s">
        <v>1487</v>
      </c>
      <c r="C384" s="1070" t="s">
        <v>1505</v>
      </c>
      <c r="D384" s="1070" t="s">
        <v>1506</v>
      </c>
    </row>
    <row r="385" spans="1:4">
      <c r="A385" s="1070">
        <v>384</v>
      </c>
      <c r="B385" s="1070" t="s">
        <v>1487</v>
      </c>
      <c r="C385" s="1070" t="s">
        <v>1507</v>
      </c>
      <c r="D385" s="1070" t="s">
        <v>1508</v>
      </c>
    </row>
    <row r="386" spans="1:4">
      <c r="A386" s="1070">
        <v>385</v>
      </c>
      <c r="B386" s="1070" t="s">
        <v>1509</v>
      </c>
      <c r="C386" s="1070" t="s">
        <v>1511</v>
      </c>
      <c r="D386" s="1070" t="s">
        <v>1512</v>
      </c>
    </row>
    <row r="387" spans="1:4">
      <c r="A387" s="1070">
        <v>386</v>
      </c>
      <c r="B387" s="1070" t="s">
        <v>1509</v>
      </c>
      <c r="C387" s="1070" t="s">
        <v>1509</v>
      </c>
      <c r="D387" s="1070" t="s">
        <v>1510</v>
      </c>
    </row>
    <row r="388" spans="1:4">
      <c r="A388" s="1070">
        <v>387</v>
      </c>
      <c r="B388" s="1070" t="s">
        <v>1509</v>
      </c>
      <c r="C388" s="1070" t="s">
        <v>1513</v>
      </c>
      <c r="D388" s="1070" t="s">
        <v>1514</v>
      </c>
    </row>
    <row r="389" spans="1:4">
      <c r="A389" s="1070">
        <v>388</v>
      </c>
      <c r="B389" s="1070" t="s">
        <v>1509</v>
      </c>
      <c r="C389" s="1070" t="s">
        <v>1515</v>
      </c>
      <c r="D389" s="1070" t="s">
        <v>1516</v>
      </c>
    </row>
    <row r="390" spans="1:4">
      <c r="A390" s="1070">
        <v>389</v>
      </c>
      <c r="B390" s="1070" t="s">
        <v>1517</v>
      </c>
      <c r="C390" s="1070" t="s">
        <v>1519</v>
      </c>
      <c r="D390" s="1070" t="s">
        <v>1520</v>
      </c>
    </row>
    <row r="391" spans="1:4">
      <c r="A391" s="1070">
        <v>390</v>
      </c>
      <c r="B391" s="1070" t="s">
        <v>1517</v>
      </c>
      <c r="C391" s="1070" t="s">
        <v>1521</v>
      </c>
      <c r="D391" s="1070" t="s">
        <v>1522</v>
      </c>
    </row>
    <row r="392" spans="1:4">
      <c r="A392" s="1070">
        <v>391</v>
      </c>
      <c r="B392" s="1070" t="s">
        <v>1517</v>
      </c>
      <c r="C392" s="1070" t="s">
        <v>1523</v>
      </c>
      <c r="D392" s="1070" t="s">
        <v>1524</v>
      </c>
    </row>
    <row r="393" spans="1:4">
      <c r="A393" s="1070">
        <v>392</v>
      </c>
      <c r="B393" s="1070" t="s">
        <v>1517</v>
      </c>
      <c r="C393" s="1070" t="s">
        <v>1525</v>
      </c>
      <c r="D393" s="1070" t="s">
        <v>1526</v>
      </c>
    </row>
    <row r="394" spans="1:4">
      <c r="A394" s="1070">
        <v>393</v>
      </c>
      <c r="B394" s="1070" t="s">
        <v>1517</v>
      </c>
      <c r="C394" s="1070" t="s">
        <v>1527</v>
      </c>
      <c r="D394" s="1070" t="s">
        <v>1528</v>
      </c>
    </row>
    <row r="395" spans="1:4">
      <c r="A395" s="1070">
        <v>394</v>
      </c>
      <c r="B395" s="1070" t="s">
        <v>1517</v>
      </c>
      <c r="C395" s="1070" t="s">
        <v>1529</v>
      </c>
      <c r="D395" s="1070" t="s">
        <v>1530</v>
      </c>
    </row>
    <row r="396" spans="1:4">
      <c r="A396" s="1070">
        <v>395</v>
      </c>
      <c r="B396" s="1070" t="s">
        <v>1517</v>
      </c>
      <c r="C396" s="1070" t="s">
        <v>1099</v>
      </c>
      <c r="D396" s="1070" t="s">
        <v>1531</v>
      </c>
    </row>
    <row r="397" spans="1:4">
      <c r="A397" s="1070">
        <v>396</v>
      </c>
      <c r="B397" s="1070" t="s">
        <v>1517</v>
      </c>
      <c r="C397" s="1070" t="s">
        <v>1532</v>
      </c>
      <c r="D397" s="1070" t="s">
        <v>1533</v>
      </c>
    </row>
    <row r="398" spans="1:4">
      <c r="A398" s="1070">
        <v>397</v>
      </c>
      <c r="B398" s="1070" t="s">
        <v>1517</v>
      </c>
      <c r="C398" s="1070" t="s">
        <v>1534</v>
      </c>
      <c r="D398" s="1070" t="s">
        <v>1535</v>
      </c>
    </row>
    <row r="399" spans="1:4">
      <c r="A399" s="1070">
        <v>398</v>
      </c>
      <c r="B399" s="1070" t="s">
        <v>1517</v>
      </c>
      <c r="C399" s="1070" t="s">
        <v>1517</v>
      </c>
      <c r="D399" s="1070" t="s">
        <v>1518</v>
      </c>
    </row>
    <row r="400" spans="1:4">
      <c r="A400" s="1070">
        <v>399</v>
      </c>
      <c r="B400" s="1070" t="s">
        <v>1517</v>
      </c>
      <c r="C400" s="1070" t="s">
        <v>1536</v>
      </c>
      <c r="D400" s="1070" t="s">
        <v>1537</v>
      </c>
    </row>
    <row r="401" spans="1:4">
      <c r="A401" s="1070">
        <v>400</v>
      </c>
      <c r="B401" s="1070" t="s">
        <v>1538</v>
      </c>
      <c r="C401" s="1070" t="s">
        <v>1540</v>
      </c>
      <c r="D401" s="1070" t="s">
        <v>1541</v>
      </c>
    </row>
    <row r="402" spans="1:4">
      <c r="A402" s="1070">
        <v>401</v>
      </c>
      <c r="B402" s="1070" t="s">
        <v>1538</v>
      </c>
      <c r="C402" s="1070" t="s">
        <v>1542</v>
      </c>
      <c r="D402" s="1070" t="s">
        <v>1543</v>
      </c>
    </row>
    <row r="403" spans="1:4">
      <c r="A403" s="1070">
        <v>402</v>
      </c>
      <c r="B403" s="1070" t="s">
        <v>1538</v>
      </c>
      <c r="C403" s="1070" t="s">
        <v>1544</v>
      </c>
      <c r="D403" s="1070" t="s">
        <v>1545</v>
      </c>
    </row>
    <row r="404" spans="1:4">
      <c r="A404" s="1070">
        <v>403</v>
      </c>
      <c r="B404" s="1070" t="s">
        <v>1538</v>
      </c>
      <c r="C404" s="1070" t="s">
        <v>1546</v>
      </c>
      <c r="D404" s="1070" t="s">
        <v>1547</v>
      </c>
    </row>
    <row r="405" spans="1:4">
      <c r="A405" s="1070">
        <v>404</v>
      </c>
      <c r="B405" s="1070" t="s">
        <v>1538</v>
      </c>
      <c r="C405" s="1070" t="s">
        <v>1548</v>
      </c>
      <c r="D405" s="1070" t="s">
        <v>1549</v>
      </c>
    </row>
    <row r="406" spans="1:4">
      <c r="A406" s="1070">
        <v>405</v>
      </c>
      <c r="B406" s="1070" t="s">
        <v>1538</v>
      </c>
      <c r="C406" s="1070" t="s">
        <v>1550</v>
      </c>
      <c r="D406" s="1070" t="s">
        <v>1551</v>
      </c>
    </row>
    <row r="407" spans="1:4">
      <c r="A407" s="1070">
        <v>406</v>
      </c>
      <c r="B407" s="1070" t="s">
        <v>1538</v>
      </c>
      <c r="C407" s="1070" t="s">
        <v>1165</v>
      </c>
      <c r="D407" s="1070" t="s">
        <v>1552</v>
      </c>
    </row>
    <row r="408" spans="1:4">
      <c r="A408" s="1070">
        <v>407</v>
      </c>
      <c r="B408" s="1070" t="s">
        <v>1538</v>
      </c>
      <c r="C408" s="1070" t="s">
        <v>1553</v>
      </c>
      <c r="D408" s="1070" t="s">
        <v>1554</v>
      </c>
    </row>
    <row r="409" spans="1:4">
      <c r="A409" s="1070">
        <v>408</v>
      </c>
      <c r="B409" s="1070" t="s">
        <v>1538</v>
      </c>
      <c r="C409" s="1070" t="s">
        <v>1431</v>
      </c>
      <c r="D409" s="1070" t="s">
        <v>1555</v>
      </c>
    </row>
    <row r="410" spans="1:4">
      <c r="A410" s="1070">
        <v>409</v>
      </c>
      <c r="B410" s="1070" t="s">
        <v>1538</v>
      </c>
      <c r="C410" s="1070" t="s">
        <v>1538</v>
      </c>
      <c r="D410" s="1070" t="s">
        <v>1539</v>
      </c>
    </row>
    <row r="411" spans="1:4">
      <c r="A411" s="1070">
        <v>410</v>
      </c>
      <c r="B411" s="1070" t="s">
        <v>1538</v>
      </c>
      <c r="C411" s="1070" t="s">
        <v>1556</v>
      </c>
      <c r="D411" s="1070" t="s">
        <v>1557</v>
      </c>
    </row>
    <row r="412" spans="1:4">
      <c r="A412" s="1070">
        <v>411</v>
      </c>
      <c r="B412" s="1070" t="s">
        <v>1538</v>
      </c>
      <c r="C412" s="1070" t="s">
        <v>1558</v>
      </c>
      <c r="D412" s="1070" t="s">
        <v>1559</v>
      </c>
    </row>
    <row r="413" spans="1:4">
      <c r="A413" s="1070">
        <v>412</v>
      </c>
      <c r="B413" s="1070" t="s">
        <v>1560</v>
      </c>
      <c r="C413" s="1070" t="s">
        <v>1562</v>
      </c>
      <c r="D413" s="1070" t="s">
        <v>1563</v>
      </c>
    </row>
    <row r="414" spans="1:4">
      <c r="A414" s="1070">
        <v>413</v>
      </c>
      <c r="B414" s="1070" t="s">
        <v>1560</v>
      </c>
      <c r="C414" s="1070" t="s">
        <v>1564</v>
      </c>
      <c r="D414" s="1070" t="s">
        <v>1565</v>
      </c>
    </row>
    <row r="415" spans="1:4">
      <c r="A415" s="1070">
        <v>414</v>
      </c>
      <c r="B415" s="1070" t="s">
        <v>1560</v>
      </c>
      <c r="C415" s="1070" t="s">
        <v>1293</v>
      </c>
      <c r="D415" s="1070" t="s">
        <v>1566</v>
      </c>
    </row>
    <row r="416" spans="1:4">
      <c r="A416" s="1070">
        <v>415</v>
      </c>
      <c r="B416" s="1070" t="s">
        <v>1560</v>
      </c>
      <c r="C416" s="1070" t="s">
        <v>1567</v>
      </c>
      <c r="D416" s="1070" t="s">
        <v>1568</v>
      </c>
    </row>
    <row r="417" spans="1:4">
      <c r="A417" s="1070">
        <v>416</v>
      </c>
      <c r="B417" s="1070" t="s">
        <v>1560</v>
      </c>
      <c r="C417" s="1070" t="s">
        <v>1569</v>
      </c>
      <c r="D417" s="1070" t="s">
        <v>1570</v>
      </c>
    </row>
    <row r="418" spans="1:4">
      <c r="A418" s="1070">
        <v>417</v>
      </c>
      <c r="B418" s="1070" t="s">
        <v>1560</v>
      </c>
      <c r="C418" s="1070" t="s">
        <v>1571</v>
      </c>
      <c r="D418" s="1070" t="s">
        <v>1572</v>
      </c>
    </row>
    <row r="419" spans="1:4">
      <c r="A419" s="1070">
        <v>418</v>
      </c>
      <c r="B419" s="1070" t="s">
        <v>1560</v>
      </c>
      <c r="C419" s="1070" t="s">
        <v>1573</v>
      </c>
      <c r="D419" s="1070" t="s">
        <v>1574</v>
      </c>
    </row>
    <row r="420" spans="1:4">
      <c r="A420" s="1070">
        <v>419</v>
      </c>
      <c r="B420" s="1070" t="s">
        <v>1560</v>
      </c>
      <c r="C420" s="1070" t="s">
        <v>1560</v>
      </c>
      <c r="D420" s="1070" t="s">
        <v>1561</v>
      </c>
    </row>
    <row r="421" spans="1:4">
      <c r="A421" s="1070">
        <v>420</v>
      </c>
      <c r="B421" s="1070" t="s">
        <v>1560</v>
      </c>
      <c r="C421" s="1070" t="s">
        <v>1575</v>
      </c>
      <c r="D421" s="1070" t="s">
        <v>1576</v>
      </c>
    </row>
    <row r="422" spans="1:4">
      <c r="A422" s="1070">
        <v>421</v>
      </c>
      <c r="B422" s="1070" t="s">
        <v>1577</v>
      </c>
      <c r="C422" s="1070" t="s">
        <v>1056</v>
      </c>
      <c r="D422" s="1070" t="s">
        <v>1579</v>
      </c>
    </row>
    <row r="423" spans="1:4">
      <c r="A423" s="1070">
        <v>422</v>
      </c>
      <c r="B423" s="1070" t="s">
        <v>1577</v>
      </c>
      <c r="C423" s="1070" t="s">
        <v>1580</v>
      </c>
      <c r="D423" s="1070" t="s">
        <v>1581</v>
      </c>
    </row>
    <row r="424" spans="1:4">
      <c r="A424" s="1070">
        <v>423</v>
      </c>
      <c r="B424" s="1070" t="s">
        <v>1577</v>
      </c>
      <c r="C424" s="1070" t="s">
        <v>1165</v>
      </c>
      <c r="D424" s="1070" t="s">
        <v>1582</v>
      </c>
    </row>
    <row r="425" spans="1:4">
      <c r="A425" s="1070">
        <v>424</v>
      </c>
      <c r="B425" s="1070" t="s">
        <v>1577</v>
      </c>
      <c r="C425" s="1070" t="s">
        <v>1583</v>
      </c>
      <c r="D425" s="1070" t="s">
        <v>1584</v>
      </c>
    </row>
    <row r="426" spans="1:4">
      <c r="A426" s="1070">
        <v>425</v>
      </c>
      <c r="B426" s="1070" t="s">
        <v>1577</v>
      </c>
      <c r="C426" s="1070" t="s">
        <v>1585</v>
      </c>
      <c r="D426" s="1070" t="s">
        <v>1586</v>
      </c>
    </row>
    <row r="427" spans="1:4">
      <c r="A427" s="1070">
        <v>426</v>
      </c>
      <c r="B427" s="1070" t="s">
        <v>1577</v>
      </c>
      <c r="C427" s="1070" t="s">
        <v>1587</v>
      </c>
      <c r="D427" s="1070" t="s">
        <v>1588</v>
      </c>
    </row>
    <row r="428" spans="1:4">
      <c r="A428" s="1070">
        <v>427</v>
      </c>
      <c r="B428" s="1070" t="s">
        <v>1577</v>
      </c>
      <c r="C428" s="1070" t="s">
        <v>1589</v>
      </c>
      <c r="D428" s="1070" t="s">
        <v>1590</v>
      </c>
    </row>
    <row r="429" spans="1:4">
      <c r="A429" s="1070">
        <v>428</v>
      </c>
      <c r="B429" s="1070" t="s">
        <v>1577</v>
      </c>
      <c r="C429" s="1070" t="s">
        <v>1577</v>
      </c>
      <c r="D429" s="1070" t="s">
        <v>1578</v>
      </c>
    </row>
    <row r="430" spans="1:4">
      <c r="A430" s="1070">
        <v>429</v>
      </c>
      <c r="B430" s="1070" t="s">
        <v>1577</v>
      </c>
      <c r="C430" s="1070" t="s">
        <v>1591</v>
      </c>
      <c r="D430" s="1070" t="s">
        <v>1592</v>
      </c>
    </row>
    <row r="431" spans="1:4">
      <c r="A431" s="1070">
        <v>430</v>
      </c>
      <c r="B431" s="1070" t="s">
        <v>1577</v>
      </c>
      <c r="C431" s="1070" t="s">
        <v>1485</v>
      </c>
      <c r="D431" s="1070" t="s">
        <v>1593</v>
      </c>
    </row>
    <row r="432" spans="1:4">
      <c r="A432" s="1070">
        <v>431</v>
      </c>
      <c r="B432" s="1070" t="s">
        <v>1594</v>
      </c>
      <c r="C432" s="1070" t="s">
        <v>1072</v>
      </c>
      <c r="D432" s="1070" t="s">
        <v>1596</v>
      </c>
    </row>
    <row r="433" spans="1:4">
      <c r="A433" s="1070">
        <v>432</v>
      </c>
      <c r="B433" s="1070" t="s">
        <v>1594</v>
      </c>
      <c r="C433" s="1070" t="s">
        <v>1597</v>
      </c>
      <c r="D433" s="1070" t="s">
        <v>1598</v>
      </c>
    </row>
    <row r="434" spans="1:4">
      <c r="A434" s="1070">
        <v>433</v>
      </c>
      <c r="B434" s="1070" t="s">
        <v>1594</v>
      </c>
      <c r="C434" s="1070" t="s">
        <v>1599</v>
      </c>
      <c r="D434" s="1070" t="s">
        <v>1600</v>
      </c>
    </row>
    <row r="435" spans="1:4">
      <c r="A435" s="1070">
        <v>434</v>
      </c>
      <c r="B435" s="1070" t="s">
        <v>1594</v>
      </c>
      <c r="C435" s="1070" t="s">
        <v>1601</v>
      </c>
      <c r="D435" s="1070" t="s">
        <v>1602</v>
      </c>
    </row>
    <row r="436" spans="1:4">
      <c r="A436" s="1070">
        <v>435</v>
      </c>
      <c r="B436" s="1070" t="s">
        <v>1594</v>
      </c>
      <c r="C436" s="1070" t="s">
        <v>1603</v>
      </c>
      <c r="D436" s="1070" t="s">
        <v>1604</v>
      </c>
    </row>
    <row r="437" spans="1:4">
      <c r="A437" s="1070">
        <v>436</v>
      </c>
      <c r="B437" s="1070" t="s">
        <v>1594</v>
      </c>
      <c r="C437" s="1070" t="s">
        <v>1605</v>
      </c>
      <c r="D437" s="1070" t="s">
        <v>1606</v>
      </c>
    </row>
    <row r="438" spans="1:4">
      <c r="A438" s="1070">
        <v>437</v>
      </c>
      <c r="B438" s="1070" t="s">
        <v>1594</v>
      </c>
      <c r="C438" s="1070" t="s">
        <v>1594</v>
      </c>
      <c r="D438" s="1070" t="s">
        <v>1595</v>
      </c>
    </row>
    <row r="439" spans="1:4">
      <c r="A439" s="1070">
        <v>438</v>
      </c>
      <c r="B439" s="1070" t="s">
        <v>1594</v>
      </c>
      <c r="C439" s="1070" t="s">
        <v>1607</v>
      </c>
      <c r="D439" s="1070" t="s">
        <v>1608</v>
      </c>
    </row>
    <row r="440" spans="1:4">
      <c r="A440" s="1070">
        <v>439</v>
      </c>
      <c r="B440" s="1070" t="s">
        <v>1609</v>
      </c>
      <c r="C440" s="1070" t="s">
        <v>1611</v>
      </c>
      <c r="D440" s="1070" t="s">
        <v>1612</v>
      </c>
    </row>
    <row r="441" spans="1:4">
      <c r="A441" s="1070">
        <v>440</v>
      </c>
      <c r="B441" s="1070" t="s">
        <v>1609</v>
      </c>
      <c r="C441" s="1070" t="s">
        <v>1031</v>
      </c>
      <c r="D441" s="1070" t="s">
        <v>1613</v>
      </c>
    </row>
    <row r="442" spans="1:4">
      <c r="A442" s="1070">
        <v>441</v>
      </c>
      <c r="B442" s="1070" t="s">
        <v>1609</v>
      </c>
      <c r="C442" s="1070" t="s">
        <v>1614</v>
      </c>
      <c r="D442" s="1070" t="s">
        <v>1615</v>
      </c>
    </row>
    <row r="443" spans="1:4">
      <c r="A443" s="1070">
        <v>442</v>
      </c>
      <c r="B443" s="1070" t="s">
        <v>1609</v>
      </c>
      <c r="C443" s="1070" t="s">
        <v>1058</v>
      </c>
      <c r="D443" s="1070" t="s">
        <v>1616</v>
      </c>
    </row>
    <row r="444" spans="1:4">
      <c r="A444" s="1070">
        <v>443</v>
      </c>
      <c r="B444" s="1070" t="s">
        <v>1609</v>
      </c>
      <c r="C444" s="1070" t="s">
        <v>1617</v>
      </c>
      <c r="D444" s="1070" t="s">
        <v>1618</v>
      </c>
    </row>
    <row r="445" spans="1:4">
      <c r="A445" s="1070">
        <v>444</v>
      </c>
      <c r="B445" s="1070" t="s">
        <v>1609</v>
      </c>
      <c r="C445" s="1070" t="s">
        <v>1619</v>
      </c>
      <c r="D445" s="1070" t="s">
        <v>1620</v>
      </c>
    </row>
    <row r="446" spans="1:4">
      <c r="A446" s="1070">
        <v>445</v>
      </c>
      <c r="B446" s="1070" t="s">
        <v>1609</v>
      </c>
      <c r="C446" s="1070" t="s">
        <v>1621</v>
      </c>
      <c r="D446" s="1070" t="s">
        <v>1622</v>
      </c>
    </row>
    <row r="447" spans="1:4">
      <c r="A447" s="1070">
        <v>446</v>
      </c>
      <c r="B447" s="1070" t="s">
        <v>1609</v>
      </c>
      <c r="C447" s="1070" t="s">
        <v>1623</v>
      </c>
      <c r="D447" s="1070" t="s">
        <v>1624</v>
      </c>
    </row>
    <row r="448" spans="1:4">
      <c r="A448" s="1070">
        <v>447</v>
      </c>
      <c r="B448" s="1070" t="s">
        <v>1609</v>
      </c>
      <c r="C448" s="1070" t="s">
        <v>1625</v>
      </c>
      <c r="D448" s="1070" t="s">
        <v>1626</v>
      </c>
    </row>
    <row r="449" spans="1:4">
      <c r="A449" s="1070">
        <v>448</v>
      </c>
      <c r="B449" s="1070" t="s">
        <v>1609</v>
      </c>
      <c r="C449" s="1070" t="s">
        <v>1627</v>
      </c>
      <c r="D449" s="1070" t="s">
        <v>1628</v>
      </c>
    </row>
    <row r="450" spans="1:4">
      <c r="A450" s="1070">
        <v>449</v>
      </c>
      <c r="B450" s="1070" t="s">
        <v>1609</v>
      </c>
      <c r="C450" s="1070" t="s">
        <v>1629</v>
      </c>
      <c r="D450" s="1070" t="s">
        <v>1630</v>
      </c>
    </row>
    <row r="451" spans="1:4">
      <c r="A451" s="1070">
        <v>450</v>
      </c>
      <c r="B451" s="1070" t="s">
        <v>1609</v>
      </c>
      <c r="C451" s="1070" t="s">
        <v>1609</v>
      </c>
      <c r="D451" s="1070" t="s">
        <v>1610</v>
      </c>
    </row>
    <row r="452" spans="1:4">
      <c r="A452" s="1070">
        <v>451</v>
      </c>
      <c r="B452" s="1070" t="s">
        <v>1609</v>
      </c>
      <c r="C452" s="1070" t="s">
        <v>1631</v>
      </c>
      <c r="D452" s="1070" t="s">
        <v>1632</v>
      </c>
    </row>
    <row r="453" spans="1:4">
      <c r="A453" s="1070">
        <v>452</v>
      </c>
      <c r="B453" s="1070" t="s">
        <v>1609</v>
      </c>
      <c r="C453" s="1070" t="s">
        <v>1633</v>
      </c>
      <c r="D453" s="1070" t="s">
        <v>1634</v>
      </c>
    </row>
    <row r="454" spans="1:4">
      <c r="A454" s="1070">
        <v>453</v>
      </c>
      <c r="B454" s="1070" t="s">
        <v>1609</v>
      </c>
      <c r="C454" s="1070" t="s">
        <v>1635</v>
      </c>
      <c r="D454" s="1070" t="s">
        <v>1636</v>
      </c>
    </row>
    <row r="455" spans="1:4">
      <c r="A455" s="1070">
        <v>454</v>
      </c>
      <c r="B455" s="1070" t="s">
        <v>1637</v>
      </c>
      <c r="C455" s="1070" t="s">
        <v>1639</v>
      </c>
      <c r="D455" s="1070" t="s">
        <v>1640</v>
      </c>
    </row>
    <row r="456" spans="1:4">
      <c r="A456" s="1070">
        <v>455</v>
      </c>
      <c r="B456" s="1070" t="s">
        <v>1637</v>
      </c>
      <c r="C456" s="1070" t="s">
        <v>1641</v>
      </c>
      <c r="D456" s="1070" t="s">
        <v>1642</v>
      </c>
    </row>
    <row r="457" spans="1:4">
      <c r="A457" s="1070">
        <v>456</v>
      </c>
      <c r="B457" s="1070" t="s">
        <v>1637</v>
      </c>
      <c r="C457" s="1070" t="s">
        <v>1643</v>
      </c>
      <c r="D457" s="1070" t="s">
        <v>1644</v>
      </c>
    </row>
    <row r="458" spans="1:4">
      <c r="A458" s="1070">
        <v>457</v>
      </c>
      <c r="B458" s="1070" t="s">
        <v>1637</v>
      </c>
      <c r="C458" s="1070" t="s">
        <v>1645</v>
      </c>
      <c r="D458" s="1070" t="s">
        <v>1646</v>
      </c>
    </row>
    <row r="459" spans="1:4">
      <c r="A459" s="1070">
        <v>458</v>
      </c>
      <c r="B459" s="1070" t="s">
        <v>1637</v>
      </c>
      <c r="C459" s="1070" t="s">
        <v>1072</v>
      </c>
      <c r="D459" s="1070" t="s">
        <v>1647</v>
      </c>
    </row>
    <row r="460" spans="1:4">
      <c r="A460" s="1070">
        <v>459</v>
      </c>
      <c r="B460" s="1070" t="s">
        <v>1637</v>
      </c>
      <c r="C460" s="1070" t="s">
        <v>1648</v>
      </c>
      <c r="D460" s="1070" t="s">
        <v>1649</v>
      </c>
    </row>
    <row r="461" spans="1:4">
      <c r="A461" s="1070">
        <v>460</v>
      </c>
      <c r="B461" s="1070" t="s">
        <v>1637</v>
      </c>
      <c r="C461" s="1070" t="s">
        <v>1650</v>
      </c>
      <c r="D461" s="1070" t="s">
        <v>1651</v>
      </c>
    </row>
    <row r="462" spans="1:4">
      <c r="A462" s="1070">
        <v>461</v>
      </c>
      <c r="B462" s="1070" t="s">
        <v>1637</v>
      </c>
      <c r="C462" s="1070" t="s">
        <v>1652</v>
      </c>
      <c r="D462" s="1070" t="s">
        <v>1653</v>
      </c>
    </row>
    <row r="463" spans="1:4">
      <c r="A463" s="1070">
        <v>462</v>
      </c>
      <c r="B463" s="1070" t="s">
        <v>1637</v>
      </c>
      <c r="C463" s="1070" t="s">
        <v>1654</v>
      </c>
      <c r="D463" s="1070" t="s">
        <v>1655</v>
      </c>
    </row>
    <row r="464" spans="1:4">
      <c r="A464" s="1070">
        <v>463</v>
      </c>
      <c r="B464" s="1070" t="s">
        <v>1637</v>
      </c>
      <c r="C464" s="1070" t="s">
        <v>1637</v>
      </c>
      <c r="D464" s="1070" t="s">
        <v>1638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7" t="s">
        <v>471</v>
      </c>
      <c r="G2" s="1278"/>
      <c r="H2" s="1279"/>
      <c r="I2" s="608"/>
    </row>
    <row r="3" spans="1:14" ht="3" customHeight="1"/>
    <row r="4" spans="1:14" s="538" customFormat="1" ht="11.25">
      <c r="A4" s="558"/>
      <c r="B4" s="558"/>
      <c r="C4" s="558"/>
      <c r="D4" s="558"/>
      <c r="F4" s="1229" t="s">
        <v>445</v>
      </c>
      <c r="G4" s="1229"/>
      <c r="H4" s="1229"/>
      <c r="I4" s="1280" t="s">
        <v>446</v>
      </c>
      <c r="J4" s="558"/>
      <c r="K4" s="558"/>
      <c r="L4" s="558"/>
      <c r="M4" s="558"/>
      <c r="N4" s="558"/>
    </row>
    <row r="5" spans="1:14" s="538" customFormat="1" ht="11.25" customHeight="1">
      <c r="A5" s="558"/>
      <c r="B5" s="558"/>
      <c r="C5" s="558"/>
      <c r="D5" s="558"/>
      <c r="F5" s="574" t="s">
        <v>91</v>
      </c>
      <c r="G5" s="586" t="s">
        <v>448</v>
      </c>
      <c r="H5" s="573" t="s">
        <v>439</v>
      </c>
      <c r="I5" s="1280"/>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472</v>
      </c>
      <c r="H7" s="572" t="str">
        <f>IF(dateCh="","",dateCh)</f>
        <v>29.04.2019</v>
      </c>
      <c r="I7" s="549" t="s">
        <v>473</v>
      </c>
      <c r="J7" s="583"/>
      <c r="K7" s="558"/>
      <c r="L7" s="558"/>
      <c r="M7" s="558"/>
      <c r="N7" s="558"/>
    </row>
    <row r="8" spans="1:14" s="538" customFormat="1" ht="45">
      <c r="A8" s="1281">
        <v>1</v>
      </c>
      <c r="B8" s="558"/>
      <c r="C8" s="558"/>
      <c r="D8" s="558"/>
      <c r="F8" s="584" t="str">
        <f>"2." &amp;mergeValue(A8)</f>
        <v>2.1</v>
      </c>
      <c r="G8" s="600" t="s">
        <v>474</v>
      </c>
      <c r="H8" s="572"/>
      <c r="I8" s="549" t="s">
        <v>569</v>
      </c>
      <c r="J8" s="583"/>
      <c r="K8" s="558"/>
      <c r="L8" s="558"/>
      <c r="M8" s="558"/>
      <c r="N8" s="558"/>
    </row>
    <row r="9" spans="1:14" s="538" customFormat="1" ht="22.5">
      <c r="A9" s="1281"/>
      <c r="B9" s="558"/>
      <c r="C9" s="558"/>
      <c r="D9" s="558"/>
      <c r="F9" s="584" t="str">
        <f>"3." &amp;mergeValue(A9)</f>
        <v>3.1</v>
      </c>
      <c r="G9" s="600" t="s">
        <v>475</v>
      </c>
      <c r="H9" s="572"/>
      <c r="I9" s="549" t="s">
        <v>567</v>
      </c>
      <c r="J9" s="583"/>
      <c r="K9" s="558"/>
      <c r="L9" s="558"/>
      <c r="M9" s="558"/>
      <c r="N9" s="558"/>
    </row>
    <row r="10" spans="1:14" s="538" customFormat="1" ht="22.5">
      <c r="A10" s="1281"/>
      <c r="B10" s="558"/>
      <c r="C10" s="558"/>
      <c r="D10" s="558"/>
      <c r="F10" s="584" t="str">
        <f>"4."&amp;mergeValue(A10)</f>
        <v>4.1</v>
      </c>
      <c r="G10" s="600" t="s">
        <v>476</v>
      </c>
      <c r="H10" s="573" t="s">
        <v>449</v>
      </c>
      <c r="I10" s="549"/>
      <c r="J10" s="583"/>
      <c r="K10" s="558"/>
      <c r="L10" s="558"/>
      <c r="M10" s="558"/>
      <c r="N10" s="558"/>
    </row>
    <row r="11" spans="1:14" s="538" customFormat="1" ht="18.75">
      <c r="A11" s="1281"/>
      <c r="B11" s="1281">
        <v>1</v>
      </c>
      <c r="C11" s="591"/>
      <c r="D11" s="591"/>
      <c r="F11" s="584" t="str">
        <f>"4."&amp;mergeValue(A11) &amp;"."&amp;mergeValue(B11)</f>
        <v>4.1.1</v>
      </c>
      <c r="G11" s="579" t="s">
        <v>571</v>
      </c>
      <c r="H11" s="572" t="str">
        <f>IF(region_name="","",region_name)</f>
        <v>Ростовская область</v>
      </c>
      <c r="I11" s="549" t="s">
        <v>479</v>
      </c>
      <c r="J11" s="583"/>
      <c r="K11" s="558"/>
      <c r="L11" s="558"/>
      <c r="M11" s="558"/>
      <c r="N11" s="558"/>
    </row>
    <row r="12" spans="1:14" s="538" customFormat="1" ht="22.5">
      <c r="A12" s="1281"/>
      <c r="B12" s="1281"/>
      <c r="C12" s="1281">
        <v>1</v>
      </c>
      <c r="D12" s="591"/>
      <c r="F12" s="584" t="str">
        <f>"4."&amp;mergeValue(A12) &amp;"."&amp;mergeValue(B12)&amp;"."&amp;mergeValue(C12)</f>
        <v>4.1.1.1</v>
      </c>
      <c r="G12" s="590" t="s">
        <v>477</v>
      </c>
      <c r="H12" s="572"/>
      <c r="I12" s="549" t="s">
        <v>480</v>
      </c>
      <c r="J12" s="583"/>
      <c r="K12" s="558"/>
      <c r="L12" s="558"/>
      <c r="M12" s="558"/>
      <c r="N12" s="558"/>
    </row>
    <row r="13" spans="1:14" s="538" customFormat="1" ht="39" customHeight="1">
      <c r="A13" s="1281"/>
      <c r="B13" s="1281"/>
      <c r="C13" s="1281"/>
      <c r="D13" s="591">
        <v>1</v>
      </c>
      <c r="F13" s="584" t="str">
        <f>"4."&amp;mergeValue(A13) &amp;"."&amp;mergeValue(B13)&amp;"."&amp;mergeValue(C13)&amp;"."&amp;mergeValue(D13)</f>
        <v>4.1.1.1.1</v>
      </c>
      <c r="G13" s="601" t="s">
        <v>478</v>
      </c>
      <c r="H13" s="572"/>
      <c r="I13" s="1282" t="s">
        <v>570</v>
      </c>
      <c r="J13" s="583"/>
      <c r="K13" s="558"/>
      <c r="L13" s="558"/>
      <c r="M13" s="558"/>
      <c r="N13" s="558"/>
    </row>
    <row r="14" spans="1:14" s="538" customFormat="1" ht="18.75">
      <c r="A14" s="1281"/>
      <c r="B14" s="1281"/>
      <c r="C14" s="1281"/>
      <c r="D14" s="591"/>
      <c r="F14" s="587"/>
      <c r="G14" s="519" t="s">
        <v>4</v>
      </c>
      <c r="H14" s="592"/>
      <c r="I14" s="1282"/>
      <c r="J14" s="583"/>
      <c r="K14" s="558"/>
      <c r="L14" s="558"/>
      <c r="M14" s="558"/>
      <c r="N14" s="558"/>
    </row>
    <row r="15" spans="1:14" s="538" customFormat="1" ht="18.75">
      <c r="A15" s="1281"/>
      <c r="B15" s="1281"/>
      <c r="C15" s="591"/>
      <c r="D15" s="591"/>
      <c r="F15" s="602"/>
      <c r="G15" s="545" t="s">
        <v>401</v>
      </c>
      <c r="H15" s="603"/>
      <c r="I15" s="604"/>
      <c r="J15" s="583"/>
      <c r="K15" s="558"/>
      <c r="L15" s="558"/>
      <c r="M15" s="558"/>
      <c r="N15" s="558"/>
    </row>
    <row r="16" spans="1:14" s="538" customFormat="1" ht="18.75">
      <c r="A16" s="1281"/>
      <c r="B16" s="558"/>
      <c r="C16" s="558"/>
      <c r="D16" s="558"/>
      <c r="F16" s="587"/>
      <c r="G16" s="527" t="s">
        <v>484</v>
      </c>
      <c r="H16" s="588"/>
      <c r="I16" s="589"/>
      <c r="J16" s="583"/>
      <c r="K16" s="558"/>
      <c r="L16" s="558"/>
      <c r="M16" s="558"/>
      <c r="N16" s="558"/>
    </row>
    <row r="17" spans="1:14" s="538" customFormat="1" ht="18.75">
      <c r="A17" s="558"/>
      <c r="B17" s="558"/>
      <c r="C17" s="558"/>
      <c r="D17" s="558"/>
      <c r="F17" s="587"/>
      <c r="G17" s="534" t="s">
        <v>483</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6" t="s">
        <v>572</v>
      </c>
      <c r="H19" s="1276"/>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3"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5" t="s">
        <v>370</v>
      </c>
    </row>
    <row r="26" spans="1:2">
      <c r="B26" s="48" t="s">
        <v>331</v>
      </c>
    </row>
    <row r="27" spans="1:2" ht="22.5">
      <c r="B27" s="214" t="s">
        <v>459</v>
      </c>
    </row>
    <row r="28" spans="1:2">
      <c r="B28" s="214" t="s">
        <v>458</v>
      </c>
    </row>
    <row r="29" spans="1:2">
      <c r="B29" s="290" t="s">
        <v>388</v>
      </c>
    </row>
    <row r="30" spans="1:2" ht="22.5">
      <c r="B30" s="214" t="s">
        <v>577</v>
      </c>
    </row>
    <row r="32" spans="1:2">
      <c r="A32" s="272"/>
      <c r="B32" s="273" t="s">
        <v>431</v>
      </c>
    </row>
    <row r="33" spans="1:2" ht="14.25">
      <c r="A33" s="274">
        <v>1</v>
      </c>
      <c r="B33" s="275" t="s">
        <v>432</v>
      </c>
    </row>
    <row r="34" spans="1:2" ht="14.25">
      <c r="A34" s="274">
        <v>2</v>
      </c>
      <c r="B34" s="275" t="s">
        <v>433</v>
      </c>
    </row>
    <row r="35" spans="1:2">
      <c r="B35" s="273" t="s">
        <v>434</v>
      </c>
    </row>
    <row r="36" spans="1:2">
      <c r="B36" s="275"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10" t="s">
        <v>718</v>
      </c>
      <c r="M5" s="1310"/>
      <c r="N5" s="1310"/>
      <c r="O5" s="1310"/>
      <c r="P5" s="1310"/>
      <c r="Q5" s="1310"/>
      <c r="R5" s="1310"/>
      <c r="S5" s="1310"/>
      <c r="T5" s="1310"/>
      <c r="U5" s="632"/>
    </row>
    <row r="6" spans="1:28" ht="3" customHeight="1">
      <c r="J6" s="498"/>
      <c r="K6" s="498"/>
      <c r="L6" s="493"/>
      <c r="M6" s="493"/>
      <c r="N6" s="493"/>
      <c r="O6" s="497"/>
      <c r="P6" s="497"/>
      <c r="Q6" s="497"/>
      <c r="R6" s="497"/>
      <c r="S6" s="497"/>
      <c r="T6" s="497"/>
      <c r="U6" s="497"/>
      <c r="V6" s="501"/>
    </row>
    <row r="7" spans="1:28" s="745" customFormat="1" ht="5.25" hidden="1">
      <c r="A7" s="1122"/>
      <c r="B7" s="1122"/>
      <c r="C7" s="1122"/>
      <c r="D7" s="1122"/>
      <c r="E7" s="1122"/>
      <c r="F7" s="1122"/>
      <c r="G7" s="1122"/>
      <c r="H7" s="1122"/>
      <c r="L7" s="1172"/>
      <c r="M7" s="1045"/>
      <c r="O7" s="1286"/>
      <c r="P7" s="1286"/>
      <c r="Q7" s="1286"/>
      <c r="R7" s="1286"/>
      <c r="S7" s="1286"/>
      <c r="T7" s="1286"/>
      <c r="U7" s="779"/>
      <c r="V7" s="779"/>
      <c r="X7" s="1122"/>
      <c r="Y7" s="1122"/>
      <c r="Z7" s="1122"/>
      <c r="AA7" s="1122"/>
      <c r="AB7" s="1122"/>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6"/>
      <c r="O8" s="1287" t="str">
        <f>IF(datePr_ch="",IF(datePr="","",datePr),datePr_ch)</f>
        <v>25.04.2019</v>
      </c>
      <c r="P8" s="1287"/>
      <c r="Q8" s="1287"/>
      <c r="R8" s="1287"/>
      <c r="S8" s="1287"/>
      <c r="T8" s="1287"/>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6"/>
      <c r="O9" s="1287" t="str">
        <f>IF(numberPr_ch="",IF(numberPr="","",numberPr),numberPr_ch)</f>
        <v>40/1.02-738</v>
      </c>
      <c r="P9" s="1287"/>
      <c r="Q9" s="1287"/>
      <c r="R9" s="1287"/>
      <c r="S9" s="1287"/>
      <c r="T9" s="1287"/>
      <c r="U9" s="550"/>
      <c r="V9" s="550"/>
      <c r="W9" s="488"/>
      <c r="X9" s="558"/>
      <c r="Y9" s="558"/>
      <c r="Z9" s="558"/>
      <c r="AA9" s="558"/>
      <c r="AB9" s="558"/>
    </row>
    <row r="10" spans="1:28" s="745" customFormat="1" ht="5.25" hidden="1">
      <c r="A10" s="1122"/>
      <c r="B10" s="1122"/>
      <c r="C10" s="1122"/>
      <c r="D10" s="1122"/>
      <c r="E10" s="1122"/>
      <c r="F10" s="1122"/>
      <c r="G10" s="1122"/>
      <c r="H10" s="1122"/>
      <c r="L10" s="1140"/>
      <c r="M10" s="1045"/>
      <c r="O10" s="1286"/>
      <c r="P10" s="1286"/>
      <c r="Q10" s="1286"/>
      <c r="R10" s="1286"/>
      <c r="S10" s="1286"/>
      <c r="T10" s="1286"/>
      <c r="U10" s="779"/>
      <c r="V10" s="779"/>
      <c r="X10" s="1122"/>
      <c r="Y10" s="1122"/>
      <c r="Z10" s="1122"/>
      <c r="AA10" s="1122"/>
      <c r="AB10" s="1122"/>
    </row>
    <row r="11" spans="1:28" s="538" customFormat="1" ht="11.25" hidden="1">
      <c r="A11" s="558"/>
      <c r="B11" s="558"/>
      <c r="C11" s="558"/>
      <c r="D11" s="558"/>
      <c r="E11" s="558"/>
      <c r="F11" s="558"/>
      <c r="G11" s="558"/>
      <c r="H11" s="558"/>
      <c r="L11" s="1311"/>
      <c r="M11" s="1311"/>
      <c r="N11" s="535"/>
      <c r="O11" s="550"/>
      <c r="P11" s="550"/>
      <c r="Q11" s="550"/>
      <c r="R11" s="550"/>
      <c r="S11" s="550"/>
      <c r="T11" s="550"/>
      <c r="U11" s="556" t="s">
        <v>371</v>
      </c>
      <c r="X11" s="558"/>
      <c r="Y11" s="558"/>
      <c r="Z11" s="558"/>
      <c r="AA11" s="558"/>
      <c r="AB11" s="558"/>
    </row>
    <row r="12" spans="1:28">
      <c r="J12" s="498"/>
      <c r="K12" s="498"/>
      <c r="L12" s="493"/>
      <c r="M12" s="493"/>
      <c r="N12" s="471"/>
      <c r="O12" s="1288"/>
      <c r="P12" s="1288"/>
      <c r="Q12" s="1288"/>
      <c r="R12" s="1288"/>
      <c r="S12" s="1288"/>
      <c r="T12" s="1288"/>
      <c r="U12" s="1288"/>
    </row>
    <row r="13" spans="1:28">
      <c r="J13" s="498"/>
      <c r="K13" s="498"/>
      <c r="L13" s="1229" t="s">
        <v>445</v>
      </c>
      <c r="M13" s="1229"/>
      <c r="N13" s="1229"/>
      <c r="O13" s="1229"/>
      <c r="P13" s="1229"/>
      <c r="Q13" s="1229"/>
      <c r="R13" s="1229"/>
      <c r="S13" s="1229"/>
      <c r="T13" s="1229"/>
      <c r="U13" s="1229"/>
      <c r="V13" s="1229"/>
      <c r="W13" s="1229" t="s">
        <v>446</v>
      </c>
    </row>
    <row r="14" spans="1:28" ht="14.25" customHeight="1">
      <c r="J14" s="498"/>
      <c r="K14" s="498"/>
      <c r="L14" s="1294" t="s">
        <v>91</v>
      </c>
      <c r="M14" s="1294" t="s">
        <v>603</v>
      </c>
      <c r="N14" s="629"/>
      <c r="O14" s="1295" t="s">
        <v>605</v>
      </c>
      <c r="P14" s="1296"/>
      <c r="Q14" s="1296"/>
      <c r="R14" s="1296"/>
      <c r="S14" s="1296"/>
      <c r="T14" s="1297"/>
      <c r="U14" s="1305" t="s">
        <v>339</v>
      </c>
      <c r="V14" s="1291" t="s">
        <v>274</v>
      </c>
      <c r="W14" s="1229"/>
    </row>
    <row r="15" spans="1:28" ht="14.25" customHeight="1">
      <c r="J15" s="498"/>
      <c r="K15" s="498"/>
      <c r="L15" s="1294"/>
      <c r="M15" s="1294"/>
      <c r="N15" s="630"/>
      <c r="O15" s="1300" t="s">
        <v>579</v>
      </c>
      <c r="P15" s="1298" t="s">
        <v>270</v>
      </c>
      <c r="Q15" s="1299"/>
      <c r="R15" s="1302" t="s">
        <v>616</v>
      </c>
      <c r="S15" s="1303"/>
      <c r="T15" s="1304"/>
      <c r="U15" s="1306"/>
      <c r="V15" s="1292"/>
      <c r="W15" s="1229"/>
    </row>
    <row r="16" spans="1:28" ht="33.75" customHeight="1">
      <c r="J16" s="498"/>
      <c r="K16" s="498"/>
      <c r="L16" s="1294"/>
      <c r="M16" s="1294"/>
      <c r="N16" s="631"/>
      <c r="O16" s="1301"/>
      <c r="P16" s="504" t="s">
        <v>580</v>
      </c>
      <c r="Q16" s="504" t="s">
        <v>6</v>
      </c>
      <c r="R16" s="505" t="s">
        <v>273</v>
      </c>
      <c r="S16" s="1289" t="s">
        <v>272</v>
      </c>
      <c r="T16" s="1290"/>
      <c r="U16" s="1307"/>
      <c r="V16" s="1293"/>
      <c r="W16" s="1229"/>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12">
        <f ca="1">OFFSET(S17,0,-1)+1</f>
        <v>7</v>
      </c>
      <c r="T17" s="1312"/>
      <c r="U17" s="616">
        <f ca="1">OFFSET(U17,0,-2)+1</f>
        <v>8</v>
      </c>
      <c r="V17" s="617">
        <f ca="1">OFFSET(V17,0,-1)</f>
        <v>8</v>
      </c>
      <c r="W17" s="616">
        <f ca="1">OFFSET(W17,0,-1)+1</f>
        <v>9</v>
      </c>
    </row>
    <row r="18" spans="1:28" ht="22.5">
      <c r="A18" s="1313">
        <v>1</v>
      </c>
      <c r="B18" s="794"/>
      <c r="C18" s="794"/>
      <c r="D18" s="794"/>
      <c r="E18" s="795"/>
      <c r="F18" s="796"/>
      <c r="G18" s="796"/>
      <c r="H18" s="796"/>
      <c r="I18" s="797"/>
      <c r="J18" s="792"/>
      <c r="K18" s="799"/>
      <c r="L18" s="561">
        <f>mergeValue(A18)</f>
        <v>1</v>
      </c>
      <c r="M18" s="609" t="s">
        <v>19</v>
      </c>
      <c r="N18" s="614"/>
      <c r="O18" s="1314"/>
      <c r="P18" s="1314"/>
      <c r="Q18" s="1314"/>
      <c r="R18" s="1314"/>
      <c r="S18" s="1314"/>
      <c r="T18" s="1314"/>
      <c r="U18" s="1314"/>
      <c r="V18" s="1314"/>
      <c r="W18" s="598" t="s">
        <v>719</v>
      </c>
      <c r="Y18" s="557"/>
      <c r="Z18" s="557" t="str">
        <f t="shared" ref="Z18:Z31" si="0">IF(M18="","",M18 )</f>
        <v>Наименование тарифа</v>
      </c>
      <c r="AA18" s="557"/>
      <c r="AB18" s="557"/>
    </row>
    <row r="19" spans="1:28" ht="22.5">
      <c r="A19" s="1313"/>
      <c r="B19" s="1313">
        <v>1</v>
      </c>
      <c r="C19" s="794"/>
      <c r="D19" s="794"/>
      <c r="E19" s="796"/>
      <c r="F19" s="796"/>
      <c r="G19" s="796"/>
      <c r="H19" s="796"/>
      <c r="I19" s="791"/>
      <c r="J19" s="790"/>
      <c r="K19" s="793"/>
      <c r="L19" s="561" t="str">
        <f>mergeValue(A19) &amp;"."&amp; mergeValue(B19)</f>
        <v>1.1</v>
      </c>
      <c r="M19" s="515" t="s">
        <v>15</v>
      </c>
      <c r="N19" s="614"/>
      <c r="O19" s="1314"/>
      <c r="P19" s="1314"/>
      <c r="Q19" s="1314"/>
      <c r="R19" s="1314"/>
      <c r="S19" s="1314"/>
      <c r="T19" s="1314"/>
      <c r="U19" s="1314"/>
      <c r="V19" s="1314"/>
      <c r="W19" s="598" t="s">
        <v>460</v>
      </c>
      <c r="Y19" s="557"/>
      <c r="Z19" s="557" t="str">
        <f t="shared" si="0"/>
        <v>Территория действия тарифа</v>
      </c>
      <c r="AA19" s="557"/>
      <c r="AB19" s="557"/>
    </row>
    <row r="20" spans="1:28" ht="22.5">
      <c r="A20" s="1313"/>
      <c r="B20" s="1313"/>
      <c r="C20" s="1313">
        <v>1</v>
      </c>
      <c r="D20" s="794"/>
      <c r="E20" s="796"/>
      <c r="F20" s="796"/>
      <c r="G20" s="796"/>
      <c r="H20" s="796"/>
      <c r="I20" s="798"/>
      <c r="J20" s="790"/>
      <c r="K20" s="793"/>
      <c r="L20" s="561" t="str">
        <f>mergeValue(A20) &amp;"."&amp; mergeValue(B20)&amp;"."&amp; mergeValue(C20)</f>
        <v>1.1.1</v>
      </c>
      <c r="M20" s="516" t="s">
        <v>7</v>
      </c>
      <c r="N20" s="614"/>
      <c r="O20" s="1314"/>
      <c r="P20" s="1314"/>
      <c r="Q20" s="1314"/>
      <c r="R20" s="1314"/>
      <c r="S20" s="1314"/>
      <c r="T20" s="1314"/>
      <c r="U20" s="1314"/>
      <c r="V20" s="1314"/>
      <c r="W20" s="598" t="s">
        <v>601</v>
      </c>
      <c r="Y20" s="557"/>
      <c r="Z20" s="557" t="str">
        <f t="shared" si="0"/>
        <v xml:space="preserve">Наименование системы теплоснабжения </v>
      </c>
      <c r="AA20" s="557"/>
      <c r="AB20" s="557"/>
    </row>
    <row r="21" spans="1:28" ht="22.5">
      <c r="A21" s="1313"/>
      <c r="B21" s="1313"/>
      <c r="C21" s="1313"/>
      <c r="D21" s="1313">
        <v>1</v>
      </c>
      <c r="E21" s="796"/>
      <c r="F21" s="796"/>
      <c r="G21" s="796"/>
      <c r="H21" s="796"/>
      <c r="I21" s="798"/>
      <c r="J21" s="790"/>
      <c r="K21" s="793"/>
      <c r="L21" s="561" t="str">
        <f>mergeValue(A21) &amp;"."&amp; mergeValue(B21)&amp;"."&amp; mergeValue(C21)&amp;"."&amp; mergeValue(D21)</f>
        <v>1.1.1.1</v>
      </c>
      <c r="M21" s="517" t="s">
        <v>21</v>
      </c>
      <c r="N21" s="614"/>
      <c r="O21" s="1314"/>
      <c r="P21" s="1314"/>
      <c r="Q21" s="1314"/>
      <c r="R21" s="1314"/>
      <c r="S21" s="1314"/>
      <c r="T21" s="1314"/>
      <c r="U21" s="1314"/>
      <c r="V21" s="1314"/>
      <c r="W21" s="598" t="s">
        <v>602</v>
      </c>
      <c r="Y21" s="557"/>
      <c r="Z21" s="557" t="str">
        <f t="shared" si="0"/>
        <v xml:space="preserve">Источник тепловой энергии  </v>
      </c>
      <c r="AA21" s="557"/>
      <c r="AB21" s="557"/>
    </row>
    <row r="22" spans="1:28" ht="78.75">
      <c r="A22" s="1313"/>
      <c r="B22" s="1313"/>
      <c r="C22" s="1313"/>
      <c r="D22" s="1313"/>
      <c r="E22" s="1313">
        <v>1</v>
      </c>
      <c r="F22" s="796"/>
      <c r="G22" s="796"/>
      <c r="H22" s="794">
        <v>1</v>
      </c>
      <c r="I22" s="1313">
        <v>1</v>
      </c>
      <c r="J22" s="796"/>
      <c r="K22" s="801"/>
      <c r="L22" s="561" t="str">
        <f>mergeValue(A22) &amp;"."&amp; mergeValue(B22)&amp;"."&amp; mergeValue(C22)&amp;"."&amp; mergeValue(D22)&amp;"."&amp; mergeValue(E22)</f>
        <v>1.1.1.1.1</v>
      </c>
      <c r="M22" s="523" t="s">
        <v>8</v>
      </c>
      <c r="N22" s="614"/>
      <c r="O22" s="1315"/>
      <c r="P22" s="1315"/>
      <c r="Q22" s="1315"/>
      <c r="R22" s="1315"/>
      <c r="S22" s="1315"/>
      <c r="T22" s="1315"/>
      <c r="U22" s="1315"/>
      <c r="V22" s="1315"/>
      <c r="W22" s="598" t="s">
        <v>720</v>
      </c>
      <c r="Y22" s="557"/>
      <c r="Z22" s="557" t="str">
        <f t="shared" si="0"/>
        <v>Схема подключения теплопотребляющей установки к коллектору источника тепловой энергии</v>
      </c>
      <c r="AA22" s="557"/>
      <c r="AB22" s="557"/>
    </row>
    <row r="23" spans="1:28" ht="33.75">
      <c r="A23" s="1313"/>
      <c r="B23" s="1313"/>
      <c r="C23" s="1313"/>
      <c r="D23" s="1313"/>
      <c r="E23" s="1313"/>
      <c r="F23" s="1313">
        <v>1</v>
      </c>
      <c r="G23" s="794"/>
      <c r="H23" s="794"/>
      <c r="I23" s="1313"/>
      <c r="J23" s="1313">
        <v>1</v>
      </c>
      <c r="K23" s="802"/>
      <c r="L23" s="561" t="str">
        <f>mergeValue(A23) &amp;"."&amp; mergeValue(B23)&amp;"."&amp; mergeValue(C23)&amp;"."&amp; mergeValue(D23)&amp;"."&amp; mergeValue(E23)&amp;"."&amp; mergeValue(F23)</f>
        <v>1.1.1.1.1.1</v>
      </c>
      <c r="M23" s="524" t="s">
        <v>9</v>
      </c>
      <c r="N23" s="614"/>
      <c r="O23" s="1316"/>
      <c r="P23" s="1317"/>
      <c r="Q23" s="1317"/>
      <c r="R23" s="1317"/>
      <c r="S23" s="1317"/>
      <c r="T23" s="1317"/>
      <c r="U23" s="1317"/>
      <c r="V23" s="1318"/>
      <c r="W23" s="598" t="s">
        <v>721</v>
      </c>
      <c r="Y23" s="557"/>
      <c r="Z23" s="557" t="str">
        <f t="shared" si="0"/>
        <v>Группа потребителей</v>
      </c>
      <c r="AA23" s="557"/>
      <c r="AB23" s="557"/>
    </row>
    <row r="24" spans="1:28" ht="122.1" customHeight="1">
      <c r="A24" s="1313"/>
      <c r="B24" s="1313"/>
      <c r="C24" s="1313"/>
      <c r="D24" s="1313"/>
      <c r="E24" s="1313"/>
      <c r="F24" s="1313"/>
      <c r="G24" s="794">
        <v>1</v>
      </c>
      <c r="H24" s="794"/>
      <c r="I24" s="1313"/>
      <c r="J24" s="1313"/>
      <c r="K24" s="802">
        <v>1</v>
      </c>
      <c r="L24" s="561" t="str">
        <f>mergeValue(A24) &amp;"."&amp; mergeValue(B24)&amp;"."&amp; mergeValue(C24)&amp;"."&amp; mergeValue(D24)&amp;"."&amp; mergeValue(E24)&amp;"."&amp; mergeValue(F24)&amp;"."&amp; mergeValue(G24)</f>
        <v>1.1.1.1.1.1.1</v>
      </c>
      <c r="M24" s="1089"/>
      <c r="N24" s="614"/>
      <c r="O24" s="531"/>
      <c r="P24" s="531"/>
      <c r="Q24" s="1039"/>
      <c r="R24" s="1319"/>
      <c r="S24" s="1309" t="s">
        <v>83</v>
      </c>
      <c r="T24" s="1308"/>
      <c r="U24" s="1309" t="s">
        <v>84</v>
      </c>
      <c r="V24" s="531"/>
      <c r="W24" s="1283" t="s">
        <v>722</v>
      </c>
      <c r="X24" s="553" t="str">
        <f>strCheckDate(O25:V25)</f>
        <v/>
      </c>
      <c r="Y24" s="557"/>
      <c r="Z24" s="557" t="str">
        <f t="shared" si="0"/>
        <v/>
      </c>
      <c r="AA24" s="557"/>
      <c r="AB24" s="557"/>
    </row>
    <row r="25" spans="1:28" ht="11.25" hidden="1">
      <c r="A25" s="1313"/>
      <c r="B25" s="1313"/>
      <c r="C25" s="1313"/>
      <c r="D25" s="1313"/>
      <c r="E25" s="1313"/>
      <c r="F25" s="1313"/>
      <c r="G25" s="794"/>
      <c r="H25" s="794"/>
      <c r="I25" s="1313"/>
      <c r="J25" s="1313"/>
      <c r="K25" s="802"/>
      <c r="L25" s="568"/>
      <c r="M25" s="614"/>
      <c r="N25" s="614"/>
      <c r="O25" s="531"/>
      <c r="P25" s="531"/>
      <c r="Q25" s="552" t="str">
        <f>R24 &amp; "-" &amp; T24</f>
        <v>-</v>
      </c>
      <c r="R25" s="1308"/>
      <c r="S25" s="1309"/>
      <c r="T25" s="1308"/>
      <c r="U25" s="1309"/>
      <c r="V25" s="531"/>
      <c r="W25" s="1284"/>
      <c r="Y25" s="557"/>
      <c r="Z25" s="557" t="str">
        <f t="shared" si="0"/>
        <v/>
      </c>
      <c r="AA25" s="557"/>
      <c r="AB25" s="557"/>
    </row>
    <row r="26" spans="1:28" ht="15" customHeight="1">
      <c r="A26" s="1313"/>
      <c r="B26" s="1313"/>
      <c r="C26" s="1313"/>
      <c r="D26" s="1313"/>
      <c r="E26" s="1313"/>
      <c r="F26" s="1313"/>
      <c r="G26" s="796"/>
      <c r="H26" s="794"/>
      <c r="I26" s="1313"/>
      <c r="J26" s="1313"/>
      <c r="K26" s="801"/>
      <c r="L26" s="507"/>
      <c r="M26" s="526" t="s">
        <v>24</v>
      </c>
      <c r="N26" s="533"/>
      <c r="O26" s="533"/>
      <c r="P26" s="533"/>
      <c r="Q26" s="533"/>
      <c r="R26" s="533"/>
      <c r="S26" s="533"/>
      <c r="T26" s="533"/>
      <c r="U26" s="533"/>
      <c r="V26" s="529"/>
      <c r="W26" s="1285"/>
      <c r="Y26" s="557"/>
      <c r="Z26" s="557" t="str">
        <f t="shared" si="0"/>
        <v>Добавить вид теплоносителя (параметры теплоносителя)</v>
      </c>
      <c r="AA26" s="557"/>
      <c r="AB26" s="557"/>
    </row>
    <row r="27" spans="1:28" ht="15" customHeight="1">
      <c r="A27" s="1313"/>
      <c r="B27" s="1313"/>
      <c r="C27" s="1313"/>
      <c r="D27" s="1313"/>
      <c r="E27" s="1313"/>
      <c r="F27" s="796"/>
      <c r="G27" s="796"/>
      <c r="H27" s="794"/>
      <c r="I27" s="1313"/>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13"/>
      <c r="B28" s="1313"/>
      <c r="C28" s="1313"/>
      <c r="D28" s="1313"/>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13"/>
      <c r="B29" s="1313"/>
      <c r="C29" s="1313"/>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13"/>
      <c r="B30" s="1313"/>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13"/>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6" t="s">
        <v>723</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48</v>
      </c>
    </row>
    <row r="2" spans="1:20" ht="22.5">
      <c r="F2" s="1277" t="s">
        <v>471</v>
      </c>
      <c r="G2" s="1278"/>
      <c r="H2" s="1279"/>
      <c r="I2" s="406"/>
    </row>
    <row r="3" spans="1:20" ht="3" customHeight="1"/>
    <row r="4" spans="1:20" s="182" customFormat="1" ht="11.25">
      <c r="A4" s="205"/>
      <c r="B4" s="205"/>
      <c r="C4" s="205"/>
      <c r="D4" s="205"/>
      <c r="F4" s="1229" t="s">
        <v>445</v>
      </c>
      <c r="G4" s="1229"/>
      <c r="H4" s="1229"/>
      <c r="I4" s="1280" t="s">
        <v>446</v>
      </c>
      <c r="J4" s="205"/>
      <c r="K4" s="205"/>
      <c r="L4" s="205"/>
      <c r="M4" s="205"/>
      <c r="N4" s="205"/>
      <c r="O4" s="205"/>
      <c r="P4" s="205"/>
      <c r="Q4" s="205"/>
      <c r="R4" s="205"/>
      <c r="S4" s="205"/>
      <c r="T4" s="205"/>
    </row>
    <row r="5" spans="1:20" s="182" customFormat="1" ht="11.25" customHeight="1">
      <c r="A5" s="205"/>
      <c r="B5" s="205"/>
      <c r="C5" s="205"/>
      <c r="D5" s="205"/>
      <c r="F5" s="298" t="s">
        <v>91</v>
      </c>
      <c r="G5" s="313" t="s">
        <v>448</v>
      </c>
      <c r="H5" s="297" t="s">
        <v>439</v>
      </c>
      <c r="I5" s="1280"/>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2">
        <v>1</v>
      </c>
      <c r="G7" s="388" t="s">
        <v>472</v>
      </c>
      <c r="H7" s="296" t="str">
        <f>IF(dateCh="","",dateCh)</f>
        <v>29.04.2019</v>
      </c>
      <c r="I7" s="188" t="s">
        <v>473</v>
      </c>
      <c r="J7" s="311"/>
      <c r="K7" s="205"/>
      <c r="L7" s="205"/>
      <c r="M7" s="205"/>
      <c r="N7" s="205"/>
      <c r="O7" s="205"/>
      <c r="P7" s="205"/>
      <c r="Q7" s="205"/>
      <c r="R7" s="205"/>
      <c r="S7" s="205"/>
      <c r="T7" s="205"/>
    </row>
    <row r="8" spans="1:20" s="182" customFormat="1" ht="45">
      <c r="A8" s="1281">
        <v>1</v>
      </c>
      <c r="B8" s="205"/>
      <c r="C8" s="205"/>
      <c r="D8" s="205"/>
      <c r="F8" s="312" t="str">
        <f>"2." &amp;mergeValue(A8)</f>
        <v>2.1</v>
      </c>
      <c r="G8" s="388" t="s">
        <v>474</v>
      </c>
      <c r="H8" s="296"/>
      <c r="I8" s="188" t="s">
        <v>569</v>
      </c>
      <c r="J8" s="311"/>
      <c r="K8" s="205"/>
      <c r="L8" s="205"/>
      <c r="M8" s="205"/>
      <c r="N8" s="205"/>
      <c r="O8" s="205"/>
      <c r="P8" s="205"/>
      <c r="Q8" s="205"/>
      <c r="R8" s="205"/>
      <c r="S8" s="205"/>
      <c r="T8" s="205"/>
    </row>
    <row r="9" spans="1:20" s="182" customFormat="1" ht="22.5">
      <c r="A9" s="1281"/>
      <c r="B9" s="205"/>
      <c r="C9" s="205"/>
      <c r="D9" s="205"/>
      <c r="F9" s="312" t="str">
        <f>"3." &amp;mergeValue(A9)</f>
        <v>3.1</v>
      </c>
      <c r="G9" s="388" t="s">
        <v>475</v>
      </c>
      <c r="H9" s="296"/>
      <c r="I9" s="188" t="s">
        <v>567</v>
      </c>
      <c r="J9" s="311"/>
      <c r="K9" s="205"/>
      <c r="L9" s="205"/>
      <c r="M9" s="205"/>
      <c r="N9" s="205"/>
      <c r="O9" s="205"/>
      <c r="P9" s="205"/>
      <c r="Q9" s="205"/>
      <c r="R9" s="205"/>
      <c r="S9" s="205"/>
      <c r="T9" s="205"/>
    </row>
    <row r="10" spans="1:20" s="182" customFormat="1" ht="22.5">
      <c r="A10" s="1281"/>
      <c r="B10" s="205"/>
      <c r="C10" s="205"/>
      <c r="D10" s="205"/>
      <c r="F10" s="312" t="str">
        <f>"4."&amp;mergeValue(A10)</f>
        <v>4.1</v>
      </c>
      <c r="G10" s="388" t="s">
        <v>476</v>
      </c>
      <c r="H10" s="297" t="s">
        <v>449</v>
      </c>
      <c r="I10" s="188"/>
      <c r="J10" s="311"/>
      <c r="K10" s="205"/>
      <c r="L10" s="205"/>
      <c r="M10" s="205"/>
      <c r="N10" s="205"/>
      <c r="O10" s="205"/>
      <c r="P10" s="205"/>
      <c r="Q10" s="205"/>
      <c r="R10" s="205"/>
      <c r="S10" s="205"/>
      <c r="T10" s="205"/>
    </row>
    <row r="11" spans="1:20" s="182" customFormat="1" ht="18.75">
      <c r="A11" s="1281"/>
      <c r="B11" s="1281">
        <v>1</v>
      </c>
      <c r="C11" s="320"/>
      <c r="D11" s="320"/>
      <c r="F11" s="312" t="str">
        <f>"4."&amp;mergeValue(A11) &amp;"."&amp;mergeValue(B11)</f>
        <v>4.1.1</v>
      </c>
      <c r="G11" s="303" t="s">
        <v>571</v>
      </c>
      <c r="H11" s="296" t="str">
        <f>IF(region_name="","",region_name)</f>
        <v>Ростовская область</v>
      </c>
      <c r="I11" s="188" t="s">
        <v>479</v>
      </c>
      <c r="J11" s="311"/>
      <c r="K11" s="205"/>
      <c r="L11" s="205"/>
      <c r="M11" s="205"/>
      <c r="N11" s="205"/>
      <c r="O11" s="205"/>
      <c r="P11" s="205"/>
      <c r="Q11" s="205"/>
      <c r="R11" s="205"/>
      <c r="S11" s="205"/>
      <c r="T11" s="205"/>
    </row>
    <row r="12" spans="1:20" s="182" customFormat="1" ht="22.5">
      <c r="A12" s="1281"/>
      <c r="B12" s="1281"/>
      <c r="C12" s="1281">
        <v>1</v>
      </c>
      <c r="D12" s="320"/>
      <c r="F12" s="312" t="str">
        <f>"4."&amp;mergeValue(A12) &amp;"."&amp;mergeValue(B12)&amp;"."&amp;mergeValue(C12)</f>
        <v>4.1.1.1</v>
      </c>
      <c r="G12" s="317" t="s">
        <v>477</v>
      </c>
      <c r="H12" s="296"/>
      <c r="I12" s="188" t="s">
        <v>480</v>
      </c>
      <c r="J12" s="311"/>
      <c r="K12" s="205"/>
      <c r="L12" s="205"/>
      <c r="M12" s="205"/>
      <c r="N12" s="205"/>
      <c r="O12" s="205"/>
      <c r="P12" s="205"/>
      <c r="Q12" s="205"/>
      <c r="R12" s="205"/>
      <c r="S12" s="205"/>
      <c r="T12" s="205"/>
    </row>
    <row r="13" spans="1:20" s="182" customFormat="1" ht="39" customHeight="1">
      <c r="A13" s="1281"/>
      <c r="B13" s="1281"/>
      <c r="C13" s="1281"/>
      <c r="D13" s="320">
        <v>1</v>
      </c>
      <c r="F13" s="312" t="str">
        <f>"4."&amp;mergeValue(A13) &amp;"."&amp;mergeValue(B13)&amp;"."&amp;mergeValue(C13)&amp;"."&amp;mergeValue(D13)</f>
        <v>4.1.1.1.1</v>
      </c>
      <c r="G13" s="391" t="s">
        <v>478</v>
      </c>
      <c r="H13" s="296"/>
      <c r="I13" s="1282" t="s">
        <v>570</v>
      </c>
      <c r="J13" s="311"/>
      <c r="K13" s="205"/>
      <c r="L13" s="205"/>
      <c r="M13" s="205"/>
      <c r="N13" s="205"/>
      <c r="O13" s="205"/>
      <c r="P13" s="205"/>
      <c r="Q13" s="205"/>
      <c r="R13" s="205"/>
      <c r="S13" s="205"/>
      <c r="T13" s="205"/>
    </row>
    <row r="14" spans="1:20" s="182" customFormat="1" ht="18.75">
      <c r="A14" s="1281"/>
      <c r="B14" s="1281"/>
      <c r="C14" s="1281"/>
      <c r="D14" s="320"/>
      <c r="F14" s="314"/>
      <c r="G14" s="143" t="s">
        <v>4</v>
      </c>
      <c r="H14" s="319"/>
      <c r="I14" s="1282"/>
      <c r="J14" s="311"/>
      <c r="K14" s="205"/>
      <c r="L14" s="205"/>
      <c r="M14" s="205"/>
      <c r="N14" s="205"/>
      <c r="O14" s="205"/>
      <c r="P14" s="205"/>
      <c r="Q14" s="205"/>
      <c r="R14" s="205"/>
      <c r="S14" s="205"/>
      <c r="T14" s="205"/>
    </row>
    <row r="15" spans="1:20" s="182" customFormat="1" ht="18.75">
      <c r="A15" s="1281"/>
      <c r="B15" s="1281"/>
      <c r="C15" s="320"/>
      <c r="D15" s="320"/>
      <c r="F15" s="392"/>
      <c r="G15" s="187" t="s">
        <v>401</v>
      </c>
      <c r="H15" s="393"/>
      <c r="I15" s="394"/>
      <c r="J15" s="311"/>
      <c r="K15" s="205"/>
      <c r="L15" s="205"/>
      <c r="M15" s="205"/>
      <c r="N15" s="205"/>
      <c r="O15" s="205"/>
      <c r="P15" s="205"/>
      <c r="Q15" s="205"/>
      <c r="R15" s="205"/>
      <c r="S15" s="205"/>
      <c r="T15" s="205"/>
    </row>
    <row r="16" spans="1:20" s="182" customFormat="1" ht="18.75">
      <c r="A16" s="1281"/>
      <c r="B16" s="205"/>
      <c r="C16" s="205"/>
      <c r="D16" s="205"/>
      <c r="F16" s="314"/>
      <c r="G16" s="148" t="s">
        <v>484</v>
      </c>
      <c r="H16" s="315"/>
      <c r="I16" s="316"/>
      <c r="J16" s="311"/>
      <c r="K16" s="205"/>
      <c r="L16" s="205"/>
      <c r="M16" s="205"/>
      <c r="N16" s="205"/>
      <c r="O16" s="205"/>
      <c r="P16" s="205"/>
      <c r="Q16" s="205"/>
      <c r="R16" s="205"/>
      <c r="S16" s="205"/>
      <c r="T16" s="205"/>
    </row>
    <row r="17" spans="1:20" s="182" customFormat="1" ht="18.75">
      <c r="A17" s="205"/>
      <c r="B17" s="205"/>
      <c r="C17" s="205"/>
      <c r="D17" s="205"/>
      <c r="F17" s="314"/>
      <c r="G17" s="158" t="s">
        <v>483</v>
      </c>
      <c r="H17" s="315"/>
      <c r="I17" s="316"/>
      <c r="J17" s="311"/>
      <c r="K17" s="205"/>
      <c r="L17" s="205"/>
      <c r="M17" s="205"/>
      <c r="N17" s="205"/>
      <c r="O17" s="205"/>
      <c r="P17" s="205"/>
      <c r="Q17" s="205"/>
      <c r="R17" s="205"/>
      <c r="S17" s="205"/>
      <c r="T17" s="205"/>
    </row>
    <row r="18" spans="1:20" s="305" customFormat="1" ht="3" customHeight="1">
      <c r="A18" s="306"/>
      <c r="B18" s="306"/>
      <c r="C18" s="306"/>
      <c r="D18" s="306"/>
      <c r="F18" s="321"/>
      <c r="G18" s="322"/>
      <c r="H18" s="323"/>
      <c r="I18" s="324"/>
      <c r="J18" s="306"/>
      <c r="K18" s="306"/>
      <c r="L18" s="306"/>
      <c r="M18" s="306"/>
      <c r="N18" s="306"/>
      <c r="O18" s="306"/>
      <c r="P18" s="306"/>
      <c r="Q18" s="306"/>
      <c r="R18" s="306"/>
      <c r="S18" s="306"/>
      <c r="T18" s="306"/>
    </row>
    <row r="19" spans="1:20" s="305" customFormat="1" ht="15" customHeight="1">
      <c r="A19" s="306"/>
      <c r="B19" s="306"/>
      <c r="C19" s="306"/>
      <c r="D19" s="306"/>
      <c r="F19" s="304"/>
      <c r="G19" s="1276" t="s">
        <v>572</v>
      </c>
      <c r="H19" s="1276"/>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Т-передача ТЭ</vt:lpstr>
      <vt:lpstr>Форма 4.10.3 | Т-передача ТЭ</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nataliya.liziakina</cp:lastModifiedBy>
  <cp:lastPrinted>2013-08-29T08:11:20Z</cp:lastPrinted>
  <dcterms:created xsi:type="dcterms:W3CDTF">2004-05-21T07:18:45Z</dcterms:created>
  <dcterms:modified xsi:type="dcterms:W3CDTF">2019-04-29T13:31:00Z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